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E:\Historisk materiale\GAS\Gaslager arkiv\AUKTIONER\24-02-2022 Multi-year\"/>
    </mc:Choice>
  </mc:AlternateContent>
  <xr:revisionPtr revIDLastSave="0" documentId="13_ncr:1_{552BAA32-2174-4EC1-87AE-33E46A67B8BB}" xr6:coauthVersionLast="47" xr6:coauthVersionMax="47" xr10:uidLastSave="{00000000-0000-0000-0000-000000000000}"/>
  <bookViews>
    <workbookView xWindow="-120" yWindow="-120" windowWidth="29040" windowHeight="17640" xr2:uid="{00000000-000D-0000-FFFF-FFFF00000000}"/>
  </bookViews>
  <sheets>
    <sheet name="Bid sheet" sheetId="1" r:id="rId1"/>
    <sheet name="Example" sheetId="4" r:id="rId2"/>
    <sheet name="Flexibility price calculater"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4" l="1"/>
  <c r="I9" i="4" s="1"/>
  <c r="I10" i="4"/>
  <c r="H10" i="4"/>
  <c r="H11" i="4"/>
  <c r="I11" i="4"/>
  <c r="H12" i="4"/>
  <c r="I12" i="4" s="1"/>
  <c r="H13" i="4"/>
  <c r="I13" i="4" s="1"/>
  <c r="H14" i="4"/>
  <c r="I14" i="4" s="1"/>
  <c r="H15" i="4"/>
  <c r="I15" i="4"/>
  <c r="H16" i="4"/>
  <c r="I16" i="4"/>
  <c r="H17" i="4"/>
  <c r="I17" i="4"/>
  <c r="H18" i="4"/>
  <c r="I18" i="4"/>
  <c r="H19" i="4"/>
  <c r="I19" i="4"/>
  <c r="H20" i="4"/>
  <c r="I20" i="4"/>
  <c r="H21" i="4"/>
  <c r="I21" i="4"/>
  <c r="H22" i="4"/>
  <c r="I22" i="4"/>
  <c r="H23" i="4"/>
  <c r="I23" i="4"/>
  <c r="H24" i="4"/>
  <c r="I24" i="4"/>
  <c r="H25" i="4"/>
  <c r="I25" i="4"/>
  <c r="H26" i="4"/>
  <c r="I26" i="4"/>
  <c r="H27" i="4"/>
  <c r="I27" i="4"/>
  <c r="H28" i="4"/>
  <c r="I28" i="4"/>
  <c r="H10" i="1"/>
  <c r="I10" i="1" s="1"/>
  <c r="H11" i="1"/>
  <c r="I11" i="1"/>
  <c r="H12" i="1"/>
  <c r="I12" i="1"/>
  <c r="H13" i="1"/>
  <c r="I13" i="1"/>
  <c r="H14" i="1"/>
  <c r="I14" i="1"/>
  <c r="H15" i="1"/>
  <c r="I15" i="1"/>
  <c r="H16" i="1"/>
  <c r="I16" i="1"/>
  <c r="H17" i="1"/>
  <c r="I17" i="1"/>
  <c r="H18" i="1"/>
  <c r="I18" i="1"/>
  <c r="H19" i="1"/>
  <c r="I19" i="1"/>
  <c r="H20" i="1"/>
  <c r="I20" i="1"/>
  <c r="H21" i="1"/>
  <c r="I21" i="1"/>
  <c r="H22" i="1"/>
  <c r="I22" i="1"/>
  <c r="H23" i="1"/>
  <c r="I23" i="1"/>
  <c r="H24" i="1"/>
  <c r="I24" i="1"/>
  <c r="H25" i="1"/>
  <c r="I25" i="1"/>
  <c r="H26" i="1"/>
  <c r="I26" i="1"/>
  <c r="H27" i="1"/>
  <c r="I27" i="1"/>
  <c r="H28" i="1"/>
  <c r="I28" i="1"/>
  <c r="H9" i="1"/>
  <c r="I9" i="1" s="1"/>
  <c r="C22" i="5" l="1"/>
  <c r="C31" i="5" s="1"/>
  <c r="D31" i="5" s="1"/>
  <c r="C21" i="5"/>
  <c r="C27" i="5"/>
  <c r="D27" i="5" s="1"/>
  <c r="C30" i="5" l="1"/>
  <c r="D30" i="5" s="1"/>
  <c r="D21" i="5"/>
  <c r="D22" i="5"/>
  <c r="C33" i="5" l="1"/>
  <c r="D39" i="5" l="1"/>
  <c r="D38" i="5"/>
  <c r="D37" i="5"/>
  <c r="D36" i="5"/>
  <c r="D33" i="5" l="1"/>
  <c r="D28" i="4"/>
  <c r="D27" i="4"/>
  <c r="D26" i="4"/>
  <c r="D25" i="4"/>
  <c r="D24" i="4"/>
  <c r="D23" i="4"/>
  <c r="D22" i="4"/>
  <c r="D21" i="4"/>
  <c r="D20" i="4"/>
  <c r="D19" i="4"/>
  <c r="D18" i="4"/>
  <c r="D17" i="4"/>
  <c r="D16" i="4"/>
  <c r="D15" i="4"/>
  <c r="D14" i="4"/>
  <c r="D13" i="4"/>
  <c r="D12" i="4"/>
  <c r="D11" i="4"/>
  <c r="D10" i="4"/>
  <c r="D9" i="4"/>
  <c r="D10" i="1" l="1"/>
  <c r="D11" i="1"/>
  <c r="D12" i="1"/>
  <c r="D13" i="1"/>
  <c r="D14" i="1"/>
  <c r="D15" i="1"/>
  <c r="D16" i="1"/>
  <c r="D17" i="1"/>
  <c r="D18" i="1"/>
  <c r="D19" i="1"/>
  <c r="D20" i="1"/>
  <c r="D21" i="1"/>
  <c r="D22" i="1"/>
  <c r="D23" i="1"/>
  <c r="D24" i="1"/>
  <c r="D25" i="1"/>
  <c r="D26" i="1"/>
  <c r="D27" i="1"/>
  <c r="D28" i="1"/>
  <c r="D9" i="1"/>
</calcChain>
</file>

<file path=xl/sharedStrings.xml><?xml version="1.0" encoding="utf-8"?>
<sst xmlns="http://schemas.openxmlformats.org/spreadsheetml/2006/main" count="93" uniqueCount="59">
  <si>
    <t>Company name</t>
  </si>
  <si>
    <t>Name</t>
  </si>
  <si>
    <t>Contact</t>
  </si>
  <si>
    <t xml:space="preserve">Total volume bid </t>
  </si>
  <si>
    <t>Bid number</t>
  </si>
  <si>
    <t>Phone number</t>
  </si>
  <si>
    <t>Customer</t>
  </si>
  <si>
    <t>Volume</t>
  </si>
  <si>
    <t>Total price  [€/storage year]</t>
  </si>
  <si>
    <t>Energicia</t>
  </si>
  <si>
    <t>Contact person</t>
  </si>
  <si>
    <t>Volume[MWh]</t>
  </si>
  <si>
    <t>Injection</t>
  </si>
  <si>
    <t>Withdrawal</t>
  </si>
  <si>
    <t>1 MWh</t>
  </si>
  <si>
    <t>price [€/MWh/year]</t>
  </si>
  <si>
    <t xml:space="preserve">SBU </t>
  </si>
  <si>
    <t>Maximum capacities</t>
  </si>
  <si>
    <t>SBU</t>
  </si>
  <si>
    <t>+45 30 67 47 27</t>
  </si>
  <si>
    <t>Emil Karlsson</t>
  </si>
  <si>
    <t>Fill bid</t>
  </si>
  <si>
    <t>Fixed or fill bid</t>
  </si>
  <si>
    <t>170 days</t>
  </si>
  <si>
    <t>0.2451 kWh/h</t>
  </si>
  <si>
    <t>MWh</t>
  </si>
  <si>
    <t>Injection capacity</t>
  </si>
  <si>
    <t>Withdrawal capacity</t>
  </si>
  <si>
    <t xml:space="preserve">days </t>
  </si>
  <si>
    <t xml:space="preserve">Price seasonal flex SBU </t>
  </si>
  <si>
    <t>Price input</t>
  </si>
  <si>
    <t>Price aditional injection</t>
  </si>
  <si>
    <t>Price ekstra flexibility</t>
  </si>
  <si>
    <t>Price calculater</t>
  </si>
  <si>
    <t>Total capacity (MW)</t>
  </si>
  <si>
    <t>Price calculation</t>
  </si>
  <si>
    <t>Insert volume</t>
  </si>
  <si>
    <t>Flexibility</t>
  </si>
  <si>
    <t>Insert injection rate</t>
  </si>
  <si>
    <t>Insert withdrawal rate</t>
  </si>
  <si>
    <t>Capacity based on chosen flexibility</t>
  </si>
  <si>
    <t>Total PRICE</t>
  </si>
  <si>
    <t>final determined by action result</t>
  </si>
  <si>
    <t>Price aditional withdrawal</t>
  </si>
  <si>
    <t>Price [€/MWh/year]</t>
  </si>
  <si>
    <t>Between 60 and 170</t>
  </si>
  <si>
    <t>Price low flex SBU</t>
  </si>
  <si>
    <t>Long term discount</t>
  </si>
  <si>
    <t>3 years</t>
  </si>
  <si>
    <t>4 years</t>
  </si>
  <si>
    <t>5 years</t>
  </si>
  <si>
    <t>Discount</t>
  </si>
  <si>
    <t>€/MWh/year</t>
  </si>
  <si>
    <t>Total price/year (€)</t>
  </si>
  <si>
    <t>€/MW/year</t>
  </si>
  <si>
    <t>Between 90 and 170</t>
  </si>
  <si>
    <t>2,775,000 MWh</t>
  </si>
  <si>
    <t>181 MWh/h</t>
  </si>
  <si>
    <t>6 year and more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</si>
</sst>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_ * #,##0_ ;_ * \-#,##0_ ;_ * &quot;-&quot;??_ ;_ @_ "/>
    <numFmt numFmtId="166" formatCode="#,##0\ &quot;MWh&quot;"/>
    <numFmt numFmtId="167" formatCode="#,##0\ &quot; €/SY&quot;"/>
    <numFmt numFmtId="168" formatCode="0.0000\ &quot;kWh/h&quot;"/>
    <numFmt numFmtId="169" formatCode="0\ &quot; days&quot;"/>
    <numFmt numFmtId="170" formatCode="_ * #,##0_ ;_ * \-#,##0_ ;_ * &quot;-&quot;??????_ ;_ @_ "/>
    <numFmt numFmtId="171" formatCode="0.0000"/>
    <numFmt numFmtId="172" formatCode="0.00000"/>
    <numFmt numFmtId="173" formatCode="#,##0_ ;\-#,##0\ "/>
    <numFmt numFmtId="174" formatCode="#,##0\ &quot; MWh/SY&quot;"/>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1"/>
      <color theme="2"/>
      <name val="Calibri"/>
      <family val="2"/>
      <scheme val="minor"/>
    </font>
    <font>
      <sz val="11"/>
      <color rgb="FFFDEA71"/>
      <name val="Calibri"/>
      <family val="2"/>
      <scheme val="minor"/>
    </font>
    <font>
      <b/>
      <sz val="11"/>
      <color rgb="FF000000"/>
      <name val="Calibri"/>
      <family val="2"/>
    </font>
    <font>
      <sz val="11"/>
      <color theme="1"/>
      <name val="Calibri"/>
      <family val="2"/>
    </font>
    <font>
      <sz val="11"/>
      <name val="Calibri"/>
      <family val="2"/>
      <scheme val="minor"/>
    </font>
    <font>
      <b/>
      <sz val="14"/>
      <color theme="0"/>
      <name val="Calibri"/>
      <family val="2"/>
      <scheme val="minor"/>
    </font>
    <font>
      <sz val="14"/>
      <color theme="0"/>
      <name val="Calibri"/>
      <family val="2"/>
      <scheme val="minor"/>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rgb="FF99C5BD"/>
        <bgColor indexed="64"/>
      </patternFill>
    </fill>
    <fill>
      <patternFill patternType="solid">
        <fgColor rgb="FFFDEA71"/>
        <bgColor indexed="64"/>
      </patternFill>
    </fill>
    <fill>
      <patternFill patternType="solid">
        <fgColor rgb="FF41517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51">
    <xf numFmtId="0" fontId="0" fillId="0" borderId="0" xfId="0"/>
    <xf numFmtId="0" fontId="0" fillId="2" borderId="0" xfId="0" applyFill="1"/>
    <xf numFmtId="0" fontId="2" fillId="2" borderId="0" xfId="0" applyFont="1" applyFill="1"/>
    <xf numFmtId="0" fontId="5" fillId="2" borderId="0" xfId="0" applyFont="1" applyFill="1"/>
    <xf numFmtId="0" fontId="6" fillId="2" borderId="0" xfId="0" applyFont="1" applyFill="1"/>
    <xf numFmtId="0" fontId="0" fillId="0" borderId="0" xfId="0" applyFill="1"/>
    <xf numFmtId="0" fontId="7" fillId="0" borderId="0" xfId="0" applyFont="1" applyFill="1" applyBorder="1"/>
    <xf numFmtId="0" fontId="7" fillId="0" borderId="0" xfId="0" applyFont="1" applyFill="1" applyBorder="1" applyAlignment="1">
      <alignment horizontal="right"/>
    </xf>
    <xf numFmtId="0" fontId="8" fillId="0" borderId="0" xfId="0" applyFont="1" applyFill="1" applyBorder="1"/>
    <xf numFmtId="166" fontId="8" fillId="0" borderId="0" xfId="0" applyNumberFormat="1" applyFont="1" applyFill="1" applyBorder="1"/>
    <xf numFmtId="168" fontId="8" fillId="0" borderId="0" xfId="0" applyNumberFormat="1" applyFont="1" applyFill="1" applyBorder="1"/>
    <xf numFmtId="169" fontId="8" fillId="0" borderId="0" xfId="0" applyNumberFormat="1" applyFont="1" applyFill="1" applyBorder="1"/>
    <xf numFmtId="0" fontId="3" fillId="0" borderId="0" xfId="0" applyFont="1" applyFill="1" applyAlignment="1">
      <alignment horizontal="right"/>
    </xf>
    <xf numFmtId="166" fontId="0" fillId="0" borderId="0" xfId="0" applyNumberFormat="1" applyFill="1" applyAlignment="1">
      <alignment horizontal="right"/>
    </xf>
    <xf numFmtId="0" fontId="4" fillId="5" borderId="0" xfId="0" applyFont="1" applyFill="1"/>
    <xf numFmtId="165" fontId="0" fillId="4" borderId="0" xfId="1" applyNumberFormat="1" applyFont="1" applyFill="1" applyProtection="1">
      <protection locked="0"/>
    </xf>
    <xf numFmtId="0" fontId="0" fillId="3" borderId="0" xfId="0" applyFill="1"/>
    <xf numFmtId="167" fontId="0" fillId="3" borderId="0" xfId="0" applyNumberFormat="1" applyFill="1" applyAlignment="1">
      <alignment horizontal="right"/>
    </xf>
    <xf numFmtId="166" fontId="0" fillId="3" borderId="0" xfId="0" applyNumberFormat="1" applyFill="1"/>
    <xf numFmtId="165" fontId="9" fillId="2" borderId="0" xfId="0" applyNumberFormat="1" applyFont="1" applyFill="1"/>
    <xf numFmtId="165" fontId="0" fillId="2" borderId="0" xfId="0" applyNumberFormat="1" applyFill="1"/>
    <xf numFmtId="49" fontId="0" fillId="4" borderId="0" xfId="1" applyNumberFormat="1" applyFont="1" applyFill="1" applyProtection="1">
      <protection locked="0"/>
    </xf>
    <xf numFmtId="165" fontId="0" fillId="0" borderId="0" xfId="1" applyNumberFormat="1" applyFont="1"/>
    <xf numFmtId="0" fontId="0" fillId="0" borderId="0" xfId="0" applyBorder="1"/>
    <xf numFmtId="165" fontId="0" fillId="0" borderId="0" xfId="0" applyNumberFormat="1"/>
    <xf numFmtId="170" fontId="0" fillId="0" borderId="0" xfId="0" applyNumberFormat="1"/>
    <xf numFmtId="171" fontId="0" fillId="0" borderId="0" xfId="0" applyNumberFormat="1"/>
    <xf numFmtId="172" fontId="0" fillId="0" borderId="0" xfId="0" applyNumberFormat="1"/>
    <xf numFmtId="1" fontId="0" fillId="0" borderId="0" xfId="0" applyNumberFormat="1"/>
    <xf numFmtId="0" fontId="3" fillId="5" borderId="0" xfId="0" applyFont="1" applyFill="1"/>
    <xf numFmtId="0" fontId="3" fillId="0" borderId="0" xfId="0" applyFont="1" applyFill="1"/>
    <xf numFmtId="0" fontId="10" fillId="5" borderId="0" xfId="0" applyFont="1" applyFill="1"/>
    <xf numFmtId="0" fontId="11" fillId="5" borderId="0" xfId="0" applyFont="1" applyFill="1"/>
    <xf numFmtId="0" fontId="0" fillId="0" borderId="0" xfId="0" applyAlignment="1">
      <alignment horizontal="right"/>
    </xf>
    <xf numFmtId="0" fontId="2" fillId="0" borderId="2" xfId="0" applyFont="1" applyBorder="1"/>
    <xf numFmtId="170" fontId="2" fillId="0" borderId="2" xfId="0" applyNumberFormat="1" applyFont="1" applyBorder="1"/>
    <xf numFmtId="0" fontId="0" fillId="3" borderId="1" xfId="0" applyFill="1" applyBorder="1" applyProtection="1">
      <protection locked="0"/>
    </xf>
    <xf numFmtId="165" fontId="0" fillId="3" borderId="1" xfId="1" applyNumberFormat="1" applyFont="1" applyFill="1" applyBorder="1" applyProtection="1">
      <protection locked="0"/>
    </xf>
    <xf numFmtId="164" fontId="0" fillId="2" borderId="0" xfId="1" applyFont="1" applyFill="1"/>
    <xf numFmtId="2" fontId="0" fillId="4" borderId="0" xfId="0" applyNumberFormat="1" applyFill="1" applyAlignment="1" applyProtection="1">
      <alignment horizontal="center"/>
      <protection locked="0"/>
    </xf>
    <xf numFmtId="173" fontId="0" fillId="4" borderId="0" xfId="1" applyNumberFormat="1" applyFont="1" applyFill="1" applyAlignment="1" applyProtection="1">
      <alignment horizontal="center"/>
      <protection locked="0"/>
    </xf>
    <xf numFmtId="173" fontId="0" fillId="2" borderId="0" xfId="0" applyNumberFormat="1" applyFill="1"/>
    <xf numFmtId="174" fontId="0" fillId="3" borderId="0" xfId="0" applyNumberFormat="1" applyFill="1" applyAlignment="1">
      <alignment horizontal="right"/>
    </xf>
    <xf numFmtId="9" fontId="0" fillId="0" borderId="0" xfId="0" applyNumberFormat="1" applyBorder="1"/>
    <xf numFmtId="9" fontId="0" fillId="0" borderId="3" xfId="0" applyNumberFormat="1" applyBorder="1"/>
    <xf numFmtId="2" fontId="2" fillId="0" borderId="0" xfId="0" applyNumberFormat="1" applyFont="1" applyBorder="1"/>
    <xf numFmtId="2" fontId="2" fillId="0" borderId="3" xfId="0" applyNumberFormat="1" applyFont="1" applyBorder="1"/>
    <xf numFmtId="2" fontId="2" fillId="0" borderId="2" xfId="0" applyNumberFormat="1" applyFont="1" applyBorder="1"/>
    <xf numFmtId="0" fontId="3" fillId="5" borderId="0" xfId="0" applyFont="1" applyFill="1" applyBorder="1"/>
    <xf numFmtId="0" fontId="0" fillId="0" borderId="3" xfId="0" applyFill="1" applyBorder="1"/>
    <xf numFmtId="0" fontId="3" fillId="5" borderId="0" xfId="0" applyFont="1" applyFill="1" applyBorder="1" applyAlignment="1">
      <alignment horizontal="right"/>
    </xf>
  </cellXfs>
  <cellStyles count="2">
    <cellStyle name="Comma" xfId="1" builtinId="3"/>
    <cellStyle name="Normal" xfId="0" builtinId="0"/>
  </cellStyles>
  <dxfs count="1">
    <dxf>
      <font>
        <b/>
        <i val="0"/>
      </font>
      <numFmt numFmtId="2" formatCode="0.00"/>
      <fill>
        <patternFill>
          <bgColor rgb="FFFF0000"/>
        </patternFill>
      </fill>
    </dxf>
  </dxfs>
  <tableStyles count="0" defaultTableStyle="TableStyleMedium2" defaultPivotStyle="PivotStyleLight16"/>
  <colors>
    <mruColors>
      <color rgb="FFFDEA71"/>
      <color rgb="FF99C5BD"/>
      <color rgb="FF415171"/>
      <color rgb="FF6AA7B7"/>
      <color rgb="FF7A81AD"/>
      <color rgb="FFF49090"/>
      <color rgb="FFE2564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114301</xdr:colOff>
      <xdr:row>1</xdr:row>
      <xdr:rowOff>0</xdr:rowOff>
    </xdr:from>
    <xdr:to>
      <xdr:col>16</xdr:col>
      <xdr:colOff>342900</xdr:colOff>
      <xdr:row>48</xdr:row>
      <xdr:rowOff>9525</xdr:rowOff>
    </xdr:to>
    <xdr:sp macro="" textlink="">
      <xdr:nvSpPr>
        <xdr:cNvPr id="2" name="Rektangel 1">
          <a:extLst>
            <a:ext uri="{FF2B5EF4-FFF2-40B4-BE49-F238E27FC236}">
              <a16:creationId xmlns:a16="http://schemas.microsoft.com/office/drawing/2014/main" id="{00000000-0008-0000-0000-000002000000}"/>
            </a:ext>
          </a:extLst>
        </xdr:cNvPr>
        <xdr:cNvSpPr/>
      </xdr:nvSpPr>
      <xdr:spPr>
        <a:xfrm>
          <a:off x="11115676" y="190500"/>
          <a:ext cx="6638924" cy="8963025"/>
        </a:xfrm>
        <a:prstGeom prst="rect">
          <a:avLst/>
        </a:prstGeom>
        <a:solidFill>
          <a:srgbClr val="415171"/>
        </a:solidFill>
        <a:ln>
          <a:solidFill>
            <a:srgbClr val="7A81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400" b="1">
              <a:solidFill>
                <a:srgbClr val="FDEA71"/>
              </a:solidFill>
              <a:effectLst/>
              <a:latin typeface="+mn-lt"/>
              <a:ea typeface="+mn-ea"/>
              <a:cs typeface="+mn-cs"/>
            </a:rPr>
            <a:t>ATTENTION:</a:t>
          </a:r>
        </a:p>
        <a:p>
          <a:r>
            <a:rPr lang="en-GB" sz="1100" u="sng">
              <a:solidFill>
                <a:schemeClr val="lt1"/>
              </a:solidFill>
              <a:effectLst/>
              <a:latin typeface="+mn-lt"/>
              <a:ea typeface="+mn-ea"/>
              <a:cs typeface="+mn-cs"/>
            </a:rPr>
            <a:t>Auction type</a:t>
          </a:r>
        </a:p>
        <a:p>
          <a:r>
            <a:rPr lang="en-US" sz="1100" b="0" i="0" baseline="0">
              <a:solidFill>
                <a:schemeClr val="lt1"/>
              </a:solidFill>
              <a:effectLst/>
              <a:latin typeface="+mn-lt"/>
              <a:ea typeface="+mn-ea"/>
              <a:cs typeface="+mn-cs"/>
            </a:rPr>
            <a:t>The Auction is a sealed bid auction with a </a:t>
          </a:r>
          <a:r>
            <a:rPr lang="en-US" sz="1100" b="1" i="0" u="sng" baseline="0">
              <a:solidFill>
                <a:schemeClr val="lt1"/>
              </a:solidFill>
              <a:effectLst/>
              <a:latin typeface="+mn-lt"/>
              <a:ea typeface="+mn-ea"/>
              <a:cs typeface="+mn-cs"/>
            </a:rPr>
            <a:t>Market Clearing Price </a:t>
          </a:r>
          <a:r>
            <a:rPr lang="en-GB" sz="1100">
              <a:solidFill>
                <a:schemeClr val="lt1"/>
              </a:solidFill>
              <a:effectLst/>
              <a:latin typeface="+mn-lt"/>
              <a:ea typeface="+mn-ea"/>
              <a:cs typeface="+mn-cs"/>
            </a:rPr>
            <a:t>. </a:t>
          </a:r>
        </a:p>
        <a:p>
          <a:endParaRPr lang="da-DK">
            <a:effectLst/>
          </a:endParaRPr>
        </a:p>
        <a:p>
          <a:r>
            <a:rPr lang="en-GB" sz="1100" u="sng" baseline="0">
              <a:solidFill>
                <a:schemeClr val="lt1"/>
              </a:solidFill>
              <a:effectLst/>
              <a:latin typeface="+mn-lt"/>
              <a:ea typeface="+mn-ea"/>
              <a:cs typeface="+mn-cs"/>
            </a:rPr>
            <a:t>Allocation</a:t>
          </a:r>
          <a:endParaRPr lang="da-DK">
            <a:effectLst/>
          </a:endParaRPr>
        </a:p>
        <a:p>
          <a:pPr eaLnBrk="1" fontAlgn="auto" latinLnBrk="0" hangingPunct="1"/>
          <a:r>
            <a:rPr lang="en-GB" sz="1100">
              <a:solidFill>
                <a:schemeClr val="lt1"/>
              </a:solidFill>
              <a:effectLst/>
              <a:latin typeface="+mn-lt"/>
              <a:ea typeface="+mn-ea"/>
              <a:cs typeface="+mn-cs"/>
            </a:rPr>
            <a:t>GSD will sort all Bids from the highest to the lowest price, and allocate</a:t>
          </a:r>
          <a:r>
            <a:rPr lang="en-GB" sz="1100" baseline="0">
              <a:solidFill>
                <a:schemeClr val="lt1"/>
              </a:solidFill>
              <a:effectLst/>
              <a:latin typeface="+mn-lt"/>
              <a:ea typeface="+mn-ea"/>
              <a:cs typeface="+mn-cs"/>
            </a:rPr>
            <a:t> </a:t>
          </a:r>
          <a:r>
            <a:rPr lang="en-GB" sz="1100">
              <a:solidFill>
                <a:schemeClr val="lt1"/>
              </a:solidFill>
              <a:effectLst/>
              <a:latin typeface="+mn-lt"/>
              <a:ea typeface="+mn-ea"/>
              <a:cs typeface="+mn-cs"/>
            </a:rPr>
            <a:t>the capacity from the top until no more capacity is available or no more capacity is demanded.  In case of a successful bid, the resulting price will be the </a:t>
          </a:r>
          <a:r>
            <a:rPr lang="en-US" sz="1100" b="1" i="0" u="sng" baseline="0">
              <a:solidFill>
                <a:schemeClr val="lt1"/>
              </a:solidFill>
              <a:effectLst/>
              <a:latin typeface="+mn-lt"/>
              <a:ea typeface="+mn-ea"/>
              <a:cs typeface="+mn-cs"/>
            </a:rPr>
            <a:t>Market Clearing Price</a:t>
          </a:r>
          <a:r>
            <a:rPr lang="en-US" sz="1100" b="1" i="0" baseline="0">
              <a:solidFill>
                <a:schemeClr val="lt1"/>
              </a:solidFill>
              <a:effectLst/>
              <a:latin typeface="+mn-lt"/>
              <a:ea typeface="+mn-ea"/>
              <a:cs typeface="+mn-cs"/>
            </a:rPr>
            <a:t> </a:t>
          </a:r>
          <a:r>
            <a:rPr lang="en-US" sz="1100" b="0" i="0" baseline="0">
              <a:solidFill>
                <a:schemeClr val="lt1"/>
              </a:solidFill>
              <a:effectLst/>
              <a:latin typeface="+mn-lt"/>
              <a:ea typeface="+mn-ea"/>
              <a:cs typeface="+mn-cs"/>
            </a:rPr>
            <a:t>as calculated and announced ny GSD after auction close  (</a:t>
          </a:r>
          <a:r>
            <a:rPr lang="en-GB" sz="1100" baseline="0">
              <a:solidFill>
                <a:schemeClr val="lt1"/>
              </a:solidFill>
              <a:effectLst/>
              <a:latin typeface="+mn-lt"/>
              <a:ea typeface="+mn-ea"/>
              <a:cs typeface="+mn-cs"/>
            </a:rPr>
            <a:t>Auction Rules,  clause 6.7.)</a:t>
          </a:r>
          <a:endParaRPr lang="da-DK">
            <a:effectLst/>
          </a:endParaRPr>
        </a:p>
        <a:p>
          <a:endParaRPr lang="en-GB" sz="1100">
            <a:solidFill>
              <a:schemeClr val="lt1"/>
            </a:solidFill>
            <a:effectLst/>
            <a:latin typeface="+mn-lt"/>
            <a:ea typeface="+mn-ea"/>
            <a:cs typeface="+mn-cs"/>
          </a:endParaRPr>
        </a:p>
        <a:p>
          <a:pPr eaLnBrk="1" fontAlgn="auto" latinLnBrk="0" hangingPunct="1"/>
          <a:r>
            <a:rPr lang="en-GB" sz="1100" u="sng">
              <a:solidFill>
                <a:schemeClr val="lt1"/>
              </a:solidFill>
              <a:effectLst/>
              <a:latin typeface="+mn-lt"/>
              <a:ea typeface="+mn-ea"/>
              <a:cs typeface="+mn-cs"/>
            </a:rPr>
            <a:t>Reservation price </a:t>
          </a:r>
          <a:endParaRPr lang="da-DK">
            <a:effectLst/>
          </a:endParaRPr>
        </a:p>
        <a:p>
          <a:pPr eaLnBrk="1" fontAlgn="auto" latinLnBrk="0" hangingPunct="1"/>
          <a:r>
            <a:rPr lang="en-GB" sz="1100">
              <a:solidFill>
                <a:schemeClr val="lt1"/>
              </a:solidFill>
              <a:effectLst/>
              <a:latin typeface="+mn-lt"/>
              <a:ea typeface="+mn-ea"/>
              <a:cs typeface="+mn-cs"/>
            </a:rPr>
            <a:t>The</a:t>
          </a:r>
          <a:r>
            <a:rPr lang="en-GB" sz="1100" baseline="0">
              <a:solidFill>
                <a:schemeClr val="lt1"/>
              </a:solidFill>
              <a:effectLst/>
              <a:latin typeface="+mn-lt"/>
              <a:ea typeface="+mn-ea"/>
              <a:cs typeface="+mn-cs"/>
            </a:rPr>
            <a:t> reservation price  </a:t>
          </a:r>
          <a:r>
            <a:rPr lang="da-DK" sz="1100" baseline="0">
              <a:solidFill>
                <a:schemeClr val="lt1"/>
              </a:solidFill>
              <a:effectLst/>
              <a:latin typeface="+mn-lt"/>
              <a:ea typeface="+mn-ea"/>
              <a:cs typeface="+mn-cs"/>
            </a:rPr>
            <a:t>is 3.00 €/MWh. </a:t>
          </a:r>
          <a:endParaRPr lang="da-DK">
            <a:effectLst/>
          </a:endParaRPr>
        </a:p>
        <a:p>
          <a:pPr eaLnBrk="1" fontAlgn="auto" latinLnBrk="0" hangingPunct="1"/>
          <a:r>
            <a:rPr lang="en-GB" sz="1100">
              <a:solidFill>
                <a:schemeClr val="lt1"/>
              </a:solidFill>
              <a:effectLst/>
              <a:latin typeface="+mn-lt"/>
              <a:ea typeface="+mn-ea"/>
              <a:cs typeface="+mn-cs"/>
            </a:rPr>
            <a:t>The storage period is 1 year</a:t>
          </a:r>
          <a:r>
            <a:rPr lang="en-GB" sz="1100" baseline="0">
              <a:solidFill>
                <a:schemeClr val="lt1"/>
              </a:solidFill>
              <a:effectLst/>
              <a:latin typeface="+mn-lt"/>
              <a:ea typeface="+mn-ea"/>
              <a:cs typeface="+mn-cs"/>
            </a:rPr>
            <a:t> </a:t>
          </a:r>
          <a:r>
            <a:rPr lang="en-GB" sz="1100">
              <a:solidFill>
                <a:schemeClr val="lt1"/>
              </a:solidFill>
              <a:effectLst/>
              <a:latin typeface="+mn-lt"/>
              <a:ea typeface="+mn-ea"/>
              <a:cs typeface="+mn-cs"/>
            </a:rPr>
            <a:t>starting from 1st</a:t>
          </a:r>
          <a:r>
            <a:rPr lang="en-GB" sz="1100" baseline="0">
              <a:solidFill>
                <a:schemeClr val="lt1"/>
              </a:solidFill>
              <a:effectLst/>
              <a:latin typeface="+mn-lt"/>
              <a:ea typeface="+mn-ea"/>
              <a:cs typeface="+mn-cs"/>
            </a:rPr>
            <a:t> April 2022</a:t>
          </a:r>
          <a:r>
            <a:rPr lang="en-GB" sz="1100">
              <a:solidFill>
                <a:schemeClr val="lt1"/>
              </a:solidFill>
              <a:effectLst/>
              <a:latin typeface="+mn-lt"/>
              <a:ea typeface="+mn-ea"/>
              <a:cs typeface="+mn-cs"/>
            </a:rPr>
            <a:t>. All bids below the reservation  price will not be taken in to account in the auction.</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u="sng">
            <a:solidFill>
              <a:schemeClr val="lt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u="sng">
              <a:solidFill>
                <a:schemeClr val="lt1"/>
              </a:solidFill>
              <a:effectLst/>
              <a:latin typeface="+mn-lt"/>
              <a:ea typeface="+mn-ea"/>
              <a:cs typeface="+mn-cs"/>
            </a:rPr>
            <a:t>Additional flexibility</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lt1"/>
              </a:solidFill>
              <a:effectLst/>
              <a:latin typeface="+mn-lt"/>
              <a:ea typeface="+mn-ea"/>
              <a:cs typeface="+mn-cs"/>
            </a:rPr>
            <a:t>Up to 120 days injection and 60 days withdrawal can be booked after the Auction. </a:t>
          </a:r>
          <a:r>
            <a:rPr lang="en-US" sz="1100">
              <a:solidFill>
                <a:schemeClr val="lt1"/>
              </a:solidFill>
              <a:effectLst/>
              <a:latin typeface="+mn-lt"/>
              <a:ea typeface="+mn-ea"/>
              <a:cs typeface="+mn-cs"/>
            </a:rPr>
            <a:t>All storage customers successfully bidding on the Auction are welcome to submit request for additional flexibility prior to 16:00 on Monday, 28 February 2022. </a:t>
          </a:r>
          <a:r>
            <a:rPr lang="en-GB" sz="1100" baseline="0">
              <a:solidFill>
                <a:schemeClr val="lt1"/>
              </a:solidFill>
              <a:effectLst/>
              <a:latin typeface="+mn-lt"/>
              <a:ea typeface="+mn-ea"/>
              <a:cs typeface="+mn-cs"/>
            </a:rPr>
            <a:t>For calculation of total price incl. added flexibility , please use "Flexibility price calculator" on the last sheet in this file. </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lt1"/>
            </a:solidFill>
            <a:effectLst/>
            <a:latin typeface="+mn-lt"/>
            <a:ea typeface="+mn-ea"/>
            <a:cs typeface="+mn-cs"/>
          </a:endParaRPr>
        </a:p>
        <a:p>
          <a:r>
            <a:rPr lang="en-GB" sz="1100">
              <a:solidFill>
                <a:schemeClr val="lt1"/>
              </a:solidFill>
              <a:effectLst/>
              <a:latin typeface="+mn-lt"/>
              <a:ea typeface="+mn-ea"/>
              <a:cs typeface="+mn-cs"/>
            </a:rPr>
            <a:t>The unit prices for additional Firm Injection Capacity and Firm Withdrawal Capacity have been determined to: </a:t>
          </a:r>
          <a:endParaRPr lang="en-US" sz="1100">
            <a:solidFill>
              <a:schemeClr val="lt1"/>
            </a:solidFill>
            <a:effectLst/>
            <a:latin typeface="+mn-lt"/>
            <a:ea typeface="+mn-ea"/>
            <a:cs typeface="+mn-cs"/>
          </a:endParaRPr>
        </a:p>
        <a:p>
          <a:pPr lvl="1"/>
          <a:r>
            <a:rPr lang="en-GB" sz="1100">
              <a:solidFill>
                <a:schemeClr val="lt1"/>
              </a:solidFill>
              <a:effectLst/>
              <a:latin typeface="+mn-lt"/>
              <a:ea typeface="+mn-ea"/>
              <a:cs typeface="+mn-cs"/>
            </a:rPr>
            <a:t> 750 €/MW/year for injection capacity</a:t>
          </a:r>
          <a:endParaRPr lang="en-US" sz="1100">
            <a:solidFill>
              <a:schemeClr val="lt1"/>
            </a:solidFill>
            <a:effectLst/>
            <a:latin typeface="+mn-lt"/>
            <a:ea typeface="+mn-ea"/>
            <a:cs typeface="+mn-cs"/>
          </a:endParaRPr>
        </a:p>
        <a:p>
          <a:pPr lvl="1"/>
          <a:r>
            <a:rPr lang="en-GB" sz="1100">
              <a:solidFill>
                <a:schemeClr val="lt1"/>
              </a:solidFill>
              <a:effectLst/>
              <a:latin typeface="+mn-lt"/>
              <a:ea typeface="+mn-ea"/>
              <a:cs typeface="+mn-cs"/>
            </a:rPr>
            <a:t>2100 €/MW/year for withdrawal capacity</a:t>
          </a:r>
          <a:endParaRPr lang="en-US" sz="1100">
            <a:solidFill>
              <a:schemeClr val="lt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lt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u="sng">
              <a:solidFill>
                <a:schemeClr val="lt1"/>
              </a:solidFill>
              <a:effectLst/>
              <a:latin typeface="+mn-lt"/>
              <a:ea typeface="+mn-ea"/>
              <a:cs typeface="+mn-cs"/>
            </a:rPr>
            <a:t>Price reduction</a:t>
          </a:r>
          <a:r>
            <a:rPr lang="en-GB" sz="1100" b="0" u="sng" baseline="0">
              <a:solidFill>
                <a:schemeClr val="lt1"/>
              </a:solidFill>
              <a:effectLst/>
              <a:latin typeface="+mn-lt"/>
              <a:ea typeface="+mn-ea"/>
              <a:cs typeface="+mn-cs"/>
            </a:rPr>
            <a:t> for prolonged Storage Period</a:t>
          </a:r>
          <a:r>
            <a:rPr lang="en-GB" sz="1100" b="0" u="sng">
              <a:solidFill>
                <a:schemeClr val="lt1"/>
              </a:solidFill>
              <a:effectLst/>
              <a:latin typeface="+mn-lt"/>
              <a:ea typeface="+mn-ea"/>
              <a:cs typeface="+mn-cs"/>
            </a:rPr>
            <a:t> </a:t>
          </a:r>
        </a:p>
        <a:p>
          <a:r>
            <a:rPr lang="en-GB" sz="1100">
              <a:solidFill>
                <a:schemeClr val="lt1"/>
              </a:solidFill>
              <a:effectLst/>
              <a:latin typeface="+mn-lt"/>
              <a:ea typeface="+mn-ea"/>
              <a:cs typeface="+mn-cs"/>
            </a:rPr>
            <a:t>The Storage Customer may choose to prolong the Storage Period to a multi-yearly Storage Period. If the Storage Customer decides to make use of this optionality, GSD will apply the following price reductions to the Market Clearing Price for the entire contract period</a:t>
          </a:r>
          <a:r>
            <a:rPr lang="en-US" sz="1100">
              <a:solidFill>
                <a:schemeClr val="lt1"/>
              </a:solidFill>
              <a:effectLst/>
              <a:latin typeface="+mn-lt"/>
              <a:ea typeface="+mn-ea"/>
              <a:cs typeface="+mn-cs"/>
            </a:rPr>
            <a:t>, depending on the prolonged Storage Period </a:t>
          </a:r>
          <a:r>
            <a:rPr lang="en-GB" sz="1100">
              <a:solidFill>
                <a:schemeClr val="lt1"/>
              </a:solidFill>
              <a:effectLst/>
              <a:latin typeface="+mn-lt"/>
              <a:ea typeface="+mn-ea"/>
              <a:cs typeface="+mn-cs"/>
            </a:rPr>
            <a:t>applicable in the </a:t>
          </a:r>
          <a:r>
            <a:rPr lang="en-US" sz="1100">
              <a:solidFill>
                <a:schemeClr val="lt1"/>
              </a:solidFill>
              <a:effectLst/>
              <a:latin typeface="+mn-lt"/>
              <a:ea typeface="+mn-ea"/>
              <a:cs typeface="+mn-cs"/>
            </a:rPr>
            <a:t>Standard Storage Agreement concluded with GSD:</a:t>
          </a:r>
          <a:endParaRPr lang="da-DK" sz="1100">
            <a:solidFill>
              <a:schemeClr val="lt1"/>
            </a:solidFill>
            <a:effectLst/>
            <a:latin typeface="+mn-lt"/>
            <a:ea typeface="+mn-ea"/>
            <a:cs typeface="+mn-cs"/>
          </a:endParaRPr>
        </a:p>
        <a:p>
          <a:r>
            <a:rPr lang="en-GB" sz="1100">
              <a:solidFill>
                <a:schemeClr val="lt1"/>
              </a:solidFill>
              <a:effectLst/>
              <a:latin typeface="+mn-lt"/>
              <a:ea typeface="+mn-ea"/>
              <a:cs typeface="+mn-cs"/>
            </a:rPr>
            <a:t> </a:t>
          </a:r>
          <a:endParaRPr lang="da-DK" sz="1100">
            <a:solidFill>
              <a:schemeClr val="lt1"/>
            </a:solidFill>
            <a:effectLst/>
            <a:latin typeface="+mn-lt"/>
            <a:ea typeface="+mn-ea"/>
            <a:cs typeface="+mn-cs"/>
          </a:endParaRPr>
        </a:p>
        <a:p>
          <a:r>
            <a:rPr lang="en-GB" sz="1100">
              <a:solidFill>
                <a:schemeClr val="lt1"/>
              </a:solidFill>
              <a:effectLst/>
              <a:latin typeface="+mn-lt"/>
              <a:ea typeface="+mn-ea"/>
              <a:cs typeface="+mn-cs"/>
            </a:rPr>
            <a:t>8% for three (3) years</a:t>
          </a:r>
          <a:endParaRPr lang="da-DK" sz="1100">
            <a:solidFill>
              <a:schemeClr val="lt1"/>
            </a:solidFill>
            <a:effectLst/>
            <a:latin typeface="+mn-lt"/>
            <a:ea typeface="+mn-ea"/>
            <a:cs typeface="+mn-cs"/>
          </a:endParaRPr>
        </a:p>
        <a:p>
          <a:r>
            <a:rPr lang="en-GB" sz="1100">
              <a:solidFill>
                <a:schemeClr val="lt1"/>
              </a:solidFill>
              <a:effectLst/>
              <a:latin typeface="+mn-lt"/>
              <a:ea typeface="+mn-ea"/>
              <a:cs typeface="+mn-cs"/>
            </a:rPr>
            <a:t>10% for four (4) years</a:t>
          </a:r>
          <a:endParaRPr lang="da-DK" sz="1100">
            <a:solidFill>
              <a:schemeClr val="lt1"/>
            </a:solidFill>
            <a:effectLst/>
            <a:latin typeface="+mn-lt"/>
            <a:ea typeface="+mn-ea"/>
            <a:cs typeface="+mn-cs"/>
          </a:endParaRPr>
        </a:p>
        <a:p>
          <a:r>
            <a:rPr lang="en-GB" sz="1100">
              <a:solidFill>
                <a:schemeClr val="lt1"/>
              </a:solidFill>
              <a:effectLst/>
              <a:latin typeface="+mn-lt"/>
              <a:ea typeface="+mn-ea"/>
              <a:cs typeface="+mn-cs"/>
            </a:rPr>
            <a:t>12% for five (5) years</a:t>
          </a:r>
          <a:endParaRPr lang="da-DK" sz="1100">
            <a:solidFill>
              <a:schemeClr val="lt1"/>
            </a:solidFill>
            <a:effectLst/>
            <a:latin typeface="+mn-lt"/>
            <a:ea typeface="+mn-ea"/>
            <a:cs typeface="+mn-cs"/>
          </a:endParaRPr>
        </a:p>
        <a:p>
          <a:r>
            <a:rPr lang="en-GB" sz="1100">
              <a:solidFill>
                <a:schemeClr val="lt1"/>
              </a:solidFill>
              <a:effectLst/>
              <a:latin typeface="+mn-lt"/>
              <a:ea typeface="+mn-ea"/>
              <a:cs typeface="+mn-cs"/>
            </a:rPr>
            <a:t>14% for six (6) or more years</a:t>
          </a:r>
          <a:endParaRPr lang="da-DK" sz="1100">
            <a:solidFill>
              <a:schemeClr val="lt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lt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lt1"/>
              </a:solidFill>
              <a:effectLst/>
              <a:latin typeface="+mn-lt"/>
              <a:ea typeface="+mn-ea"/>
              <a:cs typeface="+mn-cs"/>
            </a:rPr>
            <a:t>All storage customers successfully bidding in the Auction are welcome to submit request for muli-years  contracts for the capacity</a:t>
          </a:r>
          <a:r>
            <a:rPr lang="en-US" sz="1100" baseline="0">
              <a:solidFill>
                <a:schemeClr val="lt1"/>
              </a:solidFill>
              <a:effectLst/>
              <a:latin typeface="+mn-lt"/>
              <a:ea typeface="+mn-ea"/>
              <a:cs typeface="+mn-cs"/>
            </a:rPr>
            <a:t> won in the auction</a:t>
          </a:r>
          <a:r>
            <a:rPr lang="en-US" sz="1100">
              <a:solidFill>
                <a:schemeClr val="lt1"/>
              </a:solidFill>
              <a:effectLst/>
              <a:latin typeface="+mn-lt"/>
              <a:ea typeface="+mn-ea"/>
              <a:cs typeface="+mn-cs"/>
            </a:rPr>
            <a:t> prior to 16:00 on Monday, 28 February 2022. </a:t>
          </a:r>
          <a:endParaRPr lang="en-GB" sz="1100">
            <a:solidFill>
              <a:schemeClr val="lt1"/>
            </a:solidFill>
            <a:effectLst/>
            <a:latin typeface="+mn-lt"/>
            <a:ea typeface="+mn-ea"/>
            <a:cs typeface="+mn-cs"/>
          </a:endParaRPr>
        </a:p>
        <a:p>
          <a:r>
            <a:rPr lang="en-GB" sz="1400" b="1">
              <a:solidFill>
                <a:srgbClr val="FDEA71"/>
              </a:solidFill>
              <a:effectLst/>
              <a:latin typeface="+mn-lt"/>
              <a:ea typeface="+mn-ea"/>
              <a:cs typeface="+mn-cs"/>
            </a:rPr>
            <a:t>How to use the bid sheet</a:t>
          </a:r>
        </a:p>
        <a:p>
          <a:r>
            <a:rPr lang="en-GB" sz="1100">
              <a:solidFill>
                <a:schemeClr val="lt1"/>
              </a:solidFill>
              <a:effectLst/>
              <a:latin typeface="+mn-lt"/>
              <a:ea typeface="+mn-ea"/>
              <a:cs typeface="+mn-cs"/>
            </a:rPr>
            <a:t>1</a:t>
          </a:r>
          <a:r>
            <a:rPr lang="en-GB" sz="1100" baseline="0">
              <a:solidFill>
                <a:schemeClr val="lt1"/>
              </a:solidFill>
              <a:effectLst/>
              <a:latin typeface="+mn-lt"/>
              <a:ea typeface="+mn-ea"/>
              <a:cs typeface="+mn-cs"/>
            </a:rPr>
            <a:t> Fill out Company name , Phone number  and Contact person.</a:t>
          </a:r>
          <a:endParaRPr lang="en-GB" sz="1100">
            <a:solidFill>
              <a:schemeClr val="lt1"/>
            </a:solidFill>
            <a:effectLst/>
            <a:latin typeface="+mn-lt"/>
            <a:ea typeface="+mn-ea"/>
            <a:cs typeface="+mn-cs"/>
          </a:endParaRPr>
        </a:p>
        <a:p>
          <a:r>
            <a:rPr lang="en-GB" sz="1100">
              <a:solidFill>
                <a:schemeClr val="lt1"/>
              </a:solidFill>
              <a:effectLst/>
              <a:latin typeface="+mn-lt"/>
              <a:ea typeface="+mn-ea"/>
              <a:cs typeface="+mn-cs"/>
            </a:rPr>
            <a:t>2 Enter your Bid's volume (MWh)</a:t>
          </a:r>
          <a:r>
            <a:rPr lang="en-GB" sz="1100" baseline="0">
              <a:solidFill>
                <a:schemeClr val="lt1"/>
              </a:solidFill>
              <a:effectLst/>
              <a:latin typeface="+mn-lt"/>
              <a:ea typeface="+mn-ea"/>
              <a:cs typeface="+mn-cs"/>
            </a:rPr>
            <a:t> in the column "Volume" </a:t>
          </a:r>
          <a:r>
            <a:rPr lang="en-GB" sz="1100">
              <a:solidFill>
                <a:schemeClr val="lt1"/>
              </a:solidFill>
              <a:effectLst/>
              <a:latin typeface="+mn-lt"/>
              <a:ea typeface="+mn-ea"/>
              <a:cs typeface="+mn-cs"/>
            </a:rPr>
            <a:t>and the corresponding price in the column  "Price".</a:t>
          </a:r>
          <a:r>
            <a:rPr lang="en-GB" sz="1100" baseline="0">
              <a:solidFill>
                <a:schemeClr val="lt1"/>
              </a:solidFill>
              <a:effectLst/>
              <a:latin typeface="+mn-lt"/>
              <a:ea typeface="+mn-ea"/>
              <a:cs typeface="+mn-cs"/>
            </a:rPr>
            <a:t> This must be done </a:t>
          </a:r>
          <a:r>
            <a:rPr lang="en-GB" sz="1100">
              <a:solidFill>
                <a:schemeClr val="lt1"/>
              </a:solidFill>
              <a:effectLst/>
              <a:latin typeface="+mn-lt"/>
              <a:ea typeface="+mn-ea"/>
              <a:cs typeface="+mn-cs"/>
            </a:rPr>
            <a:t>for every bid in the yellow columns "Volume" and "Price".</a:t>
          </a:r>
        </a:p>
        <a:p>
          <a:r>
            <a:rPr lang="en-GB" sz="1100">
              <a:solidFill>
                <a:schemeClr val="lt1"/>
              </a:solidFill>
              <a:effectLst/>
              <a:latin typeface="+mn-lt"/>
              <a:ea typeface="+mn-ea"/>
              <a:cs typeface="+mn-cs"/>
            </a:rPr>
            <a:t>3 Specify whether</a:t>
          </a:r>
          <a:r>
            <a:rPr lang="en-GB" sz="1100" baseline="0">
              <a:solidFill>
                <a:schemeClr val="lt1"/>
              </a:solidFill>
              <a:effectLst/>
              <a:latin typeface="+mn-lt"/>
              <a:ea typeface="+mn-ea"/>
              <a:cs typeface="+mn-cs"/>
            </a:rPr>
            <a:t> the highest bid is a "Fixed" or a "Fill" bid  (Auction Rules ,  clause 6.8.)</a:t>
          </a:r>
        </a:p>
        <a:p>
          <a:r>
            <a:rPr lang="en-GB" sz="1100">
              <a:solidFill>
                <a:schemeClr val="lt1"/>
              </a:solidFill>
              <a:effectLst/>
              <a:latin typeface="+mn-lt"/>
              <a:ea typeface="+mn-ea"/>
              <a:cs typeface="+mn-cs"/>
            </a:rPr>
            <a:t>4 Bids are to be in descending price</a:t>
          </a:r>
        </a:p>
        <a:p>
          <a:r>
            <a:rPr lang="en-GB" sz="1100">
              <a:solidFill>
                <a:schemeClr val="lt1"/>
              </a:solidFill>
              <a:effectLst/>
              <a:latin typeface="+mn-lt"/>
              <a:ea typeface="+mn-ea"/>
              <a:cs typeface="+mn-cs"/>
            </a:rPr>
            <a:t>5 Save the bid sheet and mail it to </a:t>
          </a:r>
          <a:r>
            <a:rPr lang="en-GB" sz="1100" u="sng">
              <a:solidFill>
                <a:schemeClr val="lt1"/>
              </a:solidFill>
              <a:effectLst/>
              <a:latin typeface="+mn-lt"/>
              <a:ea typeface="+mn-ea"/>
              <a:cs typeface="+mn-cs"/>
            </a:rPr>
            <a:t>contact@gasstorage.dk</a:t>
          </a:r>
          <a:r>
            <a:rPr lang="en-GB" sz="1100">
              <a:solidFill>
                <a:schemeClr val="lt1"/>
              </a:solidFill>
              <a:effectLst/>
              <a:latin typeface="+mn-lt"/>
              <a:ea typeface="+mn-ea"/>
              <a:cs typeface="+mn-cs"/>
            </a:rPr>
            <a:t>  </a:t>
          </a:r>
        </a:p>
        <a:p>
          <a:endParaRPr lang="en-GB" sz="1100">
            <a:solidFill>
              <a:schemeClr val="lt1"/>
            </a:solidFill>
            <a:effectLst/>
            <a:latin typeface="+mn-lt"/>
            <a:ea typeface="+mn-ea"/>
            <a:cs typeface="+mn-cs"/>
          </a:endParaRPr>
        </a:p>
        <a:p>
          <a:pPr marL="0" indent="0"/>
          <a:r>
            <a:rPr lang="en-GB" sz="1400" b="1">
              <a:solidFill>
                <a:srgbClr val="FDEA71"/>
              </a:solidFill>
              <a:effectLst/>
              <a:latin typeface="+mn-lt"/>
              <a:ea typeface="+mn-ea"/>
              <a:cs typeface="+mn-cs"/>
            </a:rPr>
            <a:t>Calculations</a:t>
          </a:r>
        </a:p>
        <a:p>
          <a:r>
            <a:rPr lang="en-GB" sz="1100">
              <a:solidFill>
                <a:schemeClr val="lt1"/>
              </a:solidFill>
              <a:effectLst/>
              <a:latin typeface="+mn-lt"/>
              <a:ea typeface="+mn-ea"/>
              <a:cs typeface="+mn-cs"/>
            </a:rPr>
            <a:t>The price per storage year for each bid is calculated in column  “Bid”</a:t>
          </a:r>
          <a:endParaRPr lang="da-DK" sz="1400">
            <a:effectLst/>
          </a:endParaRPr>
        </a:p>
        <a:p>
          <a:r>
            <a:rPr lang="en-GB" sz="1100">
              <a:solidFill>
                <a:schemeClr val="lt1"/>
              </a:solidFill>
              <a:effectLst/>
              <a:latin typeface="+mn-lt"/>
              <a:ea typeface="+mn-ea"/>
              <a:cs typeface="+mn-cs"/>
            </a:rPr>
            <a:t>The total volume cleared at the bid price is calculated in  column “Total volume bid”</a:t>
          </a:r>
          <a:endParaRPr lang="da-DK" sz="1400">
            <a:effectLst/>
          </a:endParaRPr>
        </a:p>
        <a:p>
          <a:r>
            <a:rPr lang="en-GB" sz="1100">
              <a:solidFill>
                <a:schemeClr val="lt1"/>
              </a:solidFill>
              <a:effectLst/>
              <a:latin typeface="+mn-lt"/>
              <a:ea typeface="+mn-ea"/>
              <a:cs typeface="+mn-cs"/>
            </a:rPr>
            <a:t>The total price for the total cleared bid is calculated in column  "Total price" </a:t>
          </a:r>
          <a:endParaRPr lang="da-DK" sz="1400">
            <a:effectLst/>
          </a:endParaRPr>
        </a:p>
        <a:p>
          <a:pPr marL="0" indent="0"/>
          <a:endParaRPr lang="en-GB" sz="1400" b="1">
            <a:solidFill>
              <a:srgbClr val="FDEA71"/>
            </a:solidFill>
            <a:effectLst/>
            <a:latin typeface="+mn-lt"/>
            <a:ea typeface="+mn-ea"/>
            <a:cs typeface="+mn-cs"/>
          </a:endParaRPr>
        </a:p>
      </xdr:txBody>
    </xdr:sp>
    <xdr:clientData/>
  </xdr:twoCellAnchor>
  <xdr:twoCellAnchor>
    <xdr:from>
      <xdr:col>0</xdr:col>
      <xdr:colOff>295275</xdr:colOff>
      <xdr:row>0</xdr:row>
      <xdr:rowOff>133349</xdr:rowOff>
    </xdr:from>
    <xdr:to>
      <xdr:col>2</xdr:col>
      <xdr:colOff>11349</xdr:colOff>
      <xdr:row>4</xdr:row>
      <xdr:rowOff>47624</xdr:rowOff>
    </xdr:to>
    <xdr:pic>
      <xdr:nvPicPr>
        <xdr:cNvPr id="4" name="Picture 129" descr="cid:image002.jpg@01D230FA.F043860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33349"/>
          <a:ext cx="935274"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133349</xdr:rowOff>
    </xdr:from>
    <xdr:to>
      <xdr:col>2</xdr:col>
      <xdr:colOff>11349</xdr:colOff>
      <xdr:row>4</xdr:row>
      <xdr:rowOff>47624</xdr:rowOff>
    </xdr:to>
    <xdr:pic>
      <xdr:nvPicPr>
        <xdr:cNvPr id="3" name="Picture 129" descr="cid:image002.jpg@01D230FA.F0438600">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33349"/>
          <a:ext cx="935274"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171450</xdr:colOff>
      <xdr:row>1</xdr:row>
      <xdr:rowOff>9525</xdr:rowOff>
    </xdr:from>
    <xdr:to>
      <xdr:col>16</xdr:col>
      <xdr:colOff>400049</xdr:colOff>
      <xdr:row>48</xdr:row>
      <xdr:rowOff>19050</xdr:rowOff>
    </xdr:to>
    <xdr:sp macro="" textlink="">
      <xdr:nvSpPr>
        <xdr:cNvPr id="5" name="Rektangel 1">
          <a:extLst>
            <a:ext uri="{FF2B5EF4-FFF2-40B4-BE49-F238E27FC236}">
              <a16:creationId xmlns:a16="http://schemas.microsoft.com/office/drawing/2014/main" id="{453C9B86-8617-4562-BC01-4EC24822B658}"/>
            </a:ext>
          </a:extLst>
        </xdr:cNvPr>
        <xdr:cNvSpPr/>
      </xdr:nvSpPr>
      <xdr:spPr>
        <a:xfrm>
          <a:off x="11506200" y="200025"/>
          <a:ext cx="6638924" cy="8963025"/>
        </a:xfrm>
        <a:prstGeom prst="rect">
          <a:avLst/>
        </a:prstGeom>
        <a:solidFill>
          <a:srgbClr val="415171"/>
        </a:solidFill>
        <a:ln>
          <a:solidFill>
            <a:srgbClr val="7A81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400" b="1">
              <a:solidFill>
                <a:srgbClr val="FDEA71"/>
              </a:solidFill>
              <a:effectLst/>
              <a:latin typeface="+mn-lt"/>
              <a:ea typeface="+mn-ea"/>
              <a:cs typeface="+mn-cs"/>
            </a:rPr>
            <a:t>ATTENTION:</a:t>
          </a:r>
        </a:p>
        <a:p>
          <a:r>
            <a:rPr lang="en-GB" sz="1100" u="sng">
              <a:solidFill>
                <a:schemeClr val="lt1"/>
              </a:solidFill>
              <a:effectLst/>
              <a:latin typeface="+mn-lt"/>
              <a:ea typeface="+mn-ea"/>
              <a:cs typeface="+mn-cs"/>
            </a:rPr>
            <a:t>Auction type</a:t>
          </a:r>
        </a:p>
        <a:p>
          <a:r>
            <a:rPr lang="en-US" sz="1100" b="0" i="0" baseline="0">
              <a:solidFill>
                <a:schemeClr val="lt1"/>
              </a:solidFill>
              <a:effectLst/>
              <a:latin typeface="+mn-lt"/>
              <a:ea typeface="+mn-ea"/>
              <a:cs typeface="+mn-cs"/>
            </a:rPr>
            <a:t>The Auction is a sealed bid auction with a </a:t>
          </a:r>
          <a:r>
            <a:rPr lang="en-US" sz="1100" b="1" i="0" u="sng" baseline="0">
              <a:solidFill>
                <a:schemeClr val="lt1"/>
              </a:solidFill>
              <a:effectLst/>
              <a:latin typeface="+mn-lt"/>
              <a:ea typeface="+mn-ea"/>
              <a:cs typeface="+mn-cs"/>
            </a:rPr>
            <a:t>Market Clearing Price </a:t>
          </a:r>
          <a:r>
            <a:rPr lang="en-GB" sz="1100">
              <a:solidFill>
                <a:schemeClr val="lt1"/>
              </a:solidFill>
              <a:effectLst/>
              <a:latin typeface="+mn-lt"/>
              <a:ea typeface="+mn-ea"/>
              <a:cs typeface="+mn-cs"/>
            </a:rPr>
            <a:t>. </a:t>
          </a:r>
        </a:p>
        <a:p>
          <a:endParaRPr lang="da-DK">
            <a:effectLst/>
          </a:endParaRPr>
        </a:p>
        <a:p>
          <a:r>
            <a:rPr lang="en-GB" sz="1100" u="sng" baseline="0">
              <a:solidFill>
                <a:schemeClr val="lt1"/>
              </a:solidFill>
              <a:effectLst/>
              <a:latin typeface="+mn-lt"/>
              <a:ea typeface="+mn-ea"/>
              <a:cs typeface="+mn-cs"/>
            </a:rPr>
            <a:t>Allocation</a:t>
          </a:r>
          <a:endParaRPr lang="da-DK">
            <a:effectLst/>
          </a:endParaRPr>
        </a:p>
        <a:p>
          <a:pPr eaLnBrk="1" fontAlgn="auto" latinLnBrk="0" hangingPunct="1"/>
          <a:r>
            <a:rPr lang="en-GB" sz="1100">
              <a:solidFill>
                <a:schemeClr val="lt1"/>
              </a:solidFill>
              <a:effectLst/>
              <a:latin typeface="+mn-lt"/>
              <a:ea typeface="+mn-ea"/>
              <a:cs typeface="+mn-cs"/>
            </a:rPr>
            <a:t>GSD will sort all Bids from the highest to the lowest price, and allocate</a:t>
          </a:r>
          <a:r>
            <a:rPr lang="en-GB" sz="1100" baseline="0">
              <a:solidFill>
                <a:schemeClr val="lt1"/>
              </a:solidFill>
              <a:effectLst/>
              <a:latin typeface="+mn-lt"/>
              <a:ea typeface="+mn-ea"/>
              <a:cs typeface="+mn-cs"/>
            </a:rPr>
            <a:t> </a:t>
          </a:r>
          <a:r>
            <a:rPr lang="en-GB" sz="1100">
              <a:solidFill>
                <a:schemeClr val="lt1"/>
              </a:solidFill>
              <a:effectLst/>
              <a:latin typeface="+mn-lt"/>
              <a:ea typeface="+mn-ea"/>
              <a:cs typeface="+mn-cs"/>
            </a:rPr>
            <a:t>the capacity from the top until no more capacity is available or no more capacity is demanded.  In case of a successful bid, the resulting price will be the </a:t>
          </a:r>
          <a:r>
            <a:rPr lang="en-US" sz="1100" b="1" i="0" u="sng" baseline="0">
              <a:solidFill>
                <a:schemeClr val="lt1"/>
              </a:solidFill>
              <a:effectLst/>
              <a:latin typeface="+mn-lt"/>
              <a:ea typeface="+mn-ea"/>
              <a:cs typeface="+mn-cs"/>
            </a:rPr>
            <a:t>Market Clearing Price</a:t>
          </a:r>
          <a:r>
            <a:rPr lang="en-US" sz="1100" b="1" i="0" baseline="0">
              <a:solidFill>
                <a:schemeClr val="lt1"/>
              </a:solidFill>
              <a:effectLst/>
              <a:latin typeface="+mn-lt"/>
              <a:ea typeface="+mn-ea"/>
              <a:cs typeface="+mn-cs"/>
            </a:rPr>
            <a:t> </a:t>
          </a:r>
          <a:r>
            <a:rPr lang="en-US" sz="1100" b="0" i="0" baseline="0">
              <a:solidFill>
                <a:schemeClr val="lt1"/>
              </a:solidFill>
              <a:effectLst/>
              <a:latin typeface="+mn-lt"/>
              <a:ea typeface="+mn-ea"/>
              <a:cs typeface="+mn-cs"/>
            </a:rPr>
            <a:t>as calculated and announced ny GSD after auction close  (</a:t>
          </a:r>
          <a:r>
            <a:rPr lang="en-GB" sz="1100" baseline="0">
              <a:solidFill>
                <a:schemeClr val="lt1"/>
              </a:solidFill>
              <a:effectLst/>
              <a:latin typeface="+mn-lt"/>
              <a:ea typeface="+mn-ea"/>
              <a:cs typeface="+mn-cs"/>
            </a:rPr>
            <a:t>Auction Rules,  clause 6.7.)</a:t>
          </a:r>
          <a:endParaRPr lang="da-DK">
            <a:effectLst/>
          </a:endParaRPr>
        </a:p>
        <a:p>
          <a:endParaRPr lang="en-GB" sz="1100">
            <a:solidFill>
              <a:schemeClr val="lt1"/>
            </a:solidFill>
            <a:effectLst/>
            <a:latin typeface="+mn-lt"/>
            <a:ea typeface="+mn-ea"/>
            <a:cs typeface="+mn-cs"/>
          </a:endParaRPr>
        </a:p>
        <a:p>
          <a:pPr eaLnBrk="1" fontAlgn="auto" latinLnBrk="0" hangingPunct="1"/>
          <a:r>
            <a:rPr lang="en-GB" sz="1100" u="sng">
              <a:solidFill>
                <a:schemeClr val="lt1"/>
              </a:solidFill>
              <a:effectLst/>
              <a:latin typeface="+mn-lt"/>
              <a:ea typeface="+mn-ea"/>
              <a:cs typeface="+mn-cs"/>
            </a:rPr>
            <a:t>Reservation price </a:t>
          </a:r>
          <a:endParaRPr lang="da-DK">
            <a:effectLst/>
          </a:endParaRPr>
        </a:p>
        <a:p>
          <a:pPr eaLnBrk="1" fontAlgn="auto" latinLnBrk="0" hangingPunct="1"/>
          <a:r>
            <a:rPr lang="en-GB" sz="1100">
              <a:solidFill>
                <a:schemeClr val="lt1"/>
              </a:solidFill>
              <a:effectLst/>
              <a:latin typeface="+mn-lt"/>
              <a:ea typeface="+mn-ea"/>
              <a:cs typeface="+mn-cs"/>
            </a:rPr>
            <a:t>The</a:t>
          </a:r>
          <a:r>
            <a:rPr lang="en-GB" sz="1100" baseline="0">
              <a:solidFill>
                <a:schemeClr val="lt1"/>
              </a:solidFill>
              <a:effectLst/>
              <a:latin typeface="+mn-lt"/>
              <a:ea typeface="+mn-ea"/>
              <a:cs typeface="+mn-cs"/>
            </a:rPr>
            <a:t> reservation price  </a:t>
          </a:r>
          <a:r>
            <a:rPr lang="da-DK" sz="1100" baseline="0">
              <a:solidFill>
                <a:schemeClr val="lt1"/>
              </a:solidFill>
              <a:effectLst/>
              <a:latin typeface="+mn-lt"/>
              <a:ea typeface="+mn-ea"/>
              <a:cs typeface="+mn-cs"/>
            </a:rPr>
            <a:t>is 3.00 €/MWh. </a:t>
          </a:r>
          <a:endParaRPr lang="da-DK">
            <a:effectLst/>
          </a:endParaRPr>
        </a:p>
        <a:p>
          <a:pPr eaLnBrk="1" fontAlgn="auto" latinLnBrk="0" hangingPunct="1"/>
          <a:r>
            <a:rPr lang="en-GB" sz="1100">
              <a:solidFill>
                <a:schemeClr val="lt1"/>
              </a:solidFill>
              <a:effectLst/>
              <a:latin typeface="+mn-lt"/>
              <a:ea typeface="+mn-ea"/>
              <a:cs typeface="+mn-cs"/>
            </a:rPr>
            <a:t>The storage period is 1 year</a:t>
          </a:r>
          <a:r>
            <a:rPr lang="en-GB" sz="1100" baseline="0">
              <a:solidFill>
                <a:schemeClr val="lt1"/>
              </a:solidFill>
              <a:effectLst/>
              <a:latin typeface="+mn-lt"/>
              <a:ea typeface="+mn-ea"/>
              <a:cs typeface="+mn-cs"/>
            </a:rPr>
            <a:t> </a:t>
          </a:r>
          <a:r>
            <a:rPr lang="en-GB" sz="1100">
              <a:solidFill>
                <a:schemeClr val="lt1"/>
              </a:solidFill>
              <a:effectLst/>
              <a:latin typeface="+mn-lt"/>
              <a:ea typeface="+mn-ea"/>
              <a:cs typeface="+mn-cs"/>
            </a:rPr>
            <a:t>starting from 1st</a:t>
          </a:r>
          <a:r>
            <a:rPr lang="en-GB" sz="1100" baseline="0">
              <a:solidFill>
                <a:schemeClr val="lt1"/>
              </a:solidFill>
              <a:effectLst/>
              <a:latin typeface="+mn-lt"/>
              <a:ea typeface="+mn-ea"/>
              <a:cs typeface="+mn-cs"/>
            </a:rPr>
            <a:t> April 2022</a:t>
          </a:r>
          <a:r>
            <a:rPr lang="en-GB" sz="1100">
              <a:solidFill>
                <a:schemeClr val="lt1"/>
              </a:solidFill>
              <a:effectLst/>
              <a:latin typeface="+mn-lt"/>
              <a:ea typeface="+mn-ea"/>
              <a:cs typeface="+mn-cs"/>
            </a:rPr>
            <a:t>. All bids below the reservation  price will not be taken in to account in the auction.</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u="sng">
            <a:solidFill>
              <a:schemeClr val="lt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u="sng">
              <a:solidFill>
                <a:schemeClr val="lt1"/>
              </a:solidFill>
              <a:effectLst/>
              <a:latin typeface="+mn-lt"/>
              <a:ea typeface="+mn-ea"/>
              <a:cs typeface="+mn-cs"/>
            </a:rPr>
            <a:t>Additional flexibility</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lt1"/>
              </a:solidFill>
              <a:effectLst/>
              <a:latin typeface="+mn-lt"/>
              <a:ea typeface="+mn-ea"/>
              <a:cs typeface="+mn-cs"/>
            </a:rPr>
            <a:t>Up to 120 days injection and 60 days withdrawal can be booked after the Auction. </a:t>
          </a:r>
          <a:r>
            <a:rPr lang="en-US" sz="1100">
              <a:solidFill>
                <a:schemeClr val="lt1"/>
              </a:solidFill>
              <a:effectLst/>
              <a:latin typeface="+mn-lt"/>
              <a:ea typeface="+mn-ea"/>
              <a:cs typeface="+mn-cs"/>
            </a:rPr>
            <a:t>All storage customers successfully bidding on the Auction are welcome to submit request for additional flexibility prior to 16:00 on Monday, 28 February 2022. </a:t>
          </a:r>
          <a:r>
            <a:rPr lang="en-GB" sz="1100" baseline="0">
              <a:solidFill>
                <a:schemeClr val="lt1"/>
              </a:solidFill>
              <a:effectLst/>
              <a:latin typeface="+mn-lt"/>
              <a:ea typeface="+mn-ea"/>
              <a:cs typeface="+mn-cs"/>
            </a:rPr>
            <a:t>For calculation of total price incl. added flexibility , please use "Flexibility price calculator" on the last sheet in this file. </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lt1"/>
            </a:solidFill>
            <a:effectLst/>
            <a:latin typeface="+mn-lt"/>
            <a:ea typeface="+mn-ea"/>
            <a:cs typeface="+mn-cs"/>
          </a:endParaRPr>
        </a:p>
        <a:p>
          <a:r>
            <a:rPr lang="en-GB" sz="1100">
              <a:solidFill>
                <a:schemeClr val="lt1"/>
              </a:solidFill>
              <a:effectLst/>
              <a:latin typeface="+mn-lt"/>
              <a:ea typeface="+mn-ea"/>
              <a:cs typeface="+mn-cs"/>
            </a:rPr>
            <a:t>The unit prices for additional Firm Injection Capacity and Firm Withdrawal Capacity have been determined to: </a:t>
          </a:r>
          <a:endParaRPr lang="en-US" sz="1100">
            <a:solidFill>
              <a:schemeClr val="lt1"/>
            </a:solidFill>
            <a:effectLst/>
            <a:latin typeface="+mn-lt"/>
            <a:ea typeface="+mn-ea"/>
            <a:cs typeface="+mn-cs"/>
          </a:endParaRPr>
        </a:p>
        <a:p>
          <a:pPr lvl="1"/>
          <a:r>
            <a:rPr lang="en-GB" sz="1100">
              <a:solidFill>
                <a:schemeClr val="lt1"/>
              </a:solidFill>
              <a:effectLst/>
              <a:latin typeface="+mn-lt"/>
              <a:ea typeface="+mn-ea"/>
              <a:cs typeface="+mn-cs"/>
            </a:rPr>
            <a:t> 750 €/MW/year for injection capacity</a:t>
          </a:r>
          <a:endParaRPr lang="en-US" sz="1100">
            <a:solidFill>
              <a:schemeClr val="lt1"/>
            </a:solidFill>
            <a:effectLst/>
            <a:latin typeface="+mn-lt"/>
            <a:ea typeface="+mn-ea"/>
            <a:cs typeface="+mn-cs"/>
          </a:endParaRPr>
        </a:p>
        <a:p>
          <a:pPr lvl="1"/>
          <a:r>
            <a:rPr lang="en-GB" sz="1100">
              <a:solidFill>
                <a:schemeClr val="lt1"/>
              </a:solidFill>
              <a:effectLst/>
              <a:latin typeface="+mn-lt"/>
              <a:ea typeface="+mn-ea"/>
              <a:cs typeface="+mn-cs"/>
            </a:rPr>
            <a:t>2100 €/MW/year for withdrawal capacity</a:t>
          </a:r>
          <a:endParaRPr lang="en-US" sz="1100">
            <a:solidFill>
              <a:schemeClr val="lt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lt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u="sng">
              <a:solidFill>
                <a:schemeClr val="lt1"/>
              </a:solidFill>
              <a:effectLst/>
              <a:latin typeface="+mn-lt"/>
              <a:ea typeface="+mn-ea"/>
              <a:cs typeface="+mn-cs"/>
            </a:rPr>
            <a:t>Price reduction</a:t>
          </a:r>
          <a:r>
            <a:rPr lang="en-GB" sz="1100" b="0" u="sng" baseline="0">
              <a:solidFill>
                <a:schemeClr val="lt1"/>
              </a:solidFill>
              <a:effectLst/>
              <a:latin typeface="+mn-lt"/>
              <a:ea typeface="+mn-ea"/>
              <a:cs typeface="+mn-cs"/>
            </a:rPr>
            <a:t> for prolonged Storage Period</a:t>
          </a:r>
          <a:r>
            <a:rPr lang="en-GB" sz="1100" b="0" u="sng">
              <a:solidFill>
                <a:schemeClr val="lt1"/>
              </a:solidFill>
              <a:effectLst/>
              <a:latin typeface="+mn-lt"/>
              <a:ea typeface="+mn-ea"/>
              <a:cs typeface="+mn-cs"/>
            </a:rPr>
            <a:t> </a:t>
          </a:r>
        </a:p>
        <a:p>
          <a:r>
            <a:rPr lang="en-GB" sz="1100">
              <a:solidFill>
                <a:schemeClr val="lt1"/>
              </a:solidFill>
              <a:effectLst/>
              <a:latin typeface="+mn-lt"/>
              <a:ea typeface="+mn-ea"/>
              <a:cs typeface="+mn-cs"/>
            </a:rPr>
            <a:t>The Storage Customer may choose to prolong the Storage Period to a multi-yearly Storage Period. If the Storage Customer decides to make use of this optionality, GSD will apply the following price reductions to the Market Clearing Price for the entire contract period</a:t>
          </a:r>
          <a:r>
            <a:rPr lang="en-US" sz="1100">
              <a:solidFill>
                <a:schemeClr val="lt1"/>
              </a:solidFill>
              <a:effectLst/>
              <a:latin typeface="+mn-lt"/>
              <a:ea typeface="+mn-ea"/>
              <a:cs typeface="+mn-cs"/>
            </a:rPr>
            <a:t>, depending on the prolonged Storage Period </a:t>
          </a:r>
          <a:r>
            <a:rPr lang="en-GB" sz="1100">
              <a:solidFill>
                <a:schemeClr val="lt1"/>
              </a:solidFill>
              <a:effectLst/>
              <a:latin typeface="+mn-lt"/>
              <a:ea typeface="+mn-ea"/>
              <a:cs typeface="+mn-cs"/>
            </a:rPr>
            <a:t>applicable in the </a:t>
          </a:r>
          <a:r>
            <a:rPr lang="en-US" sz="1100">
              <a:solidFill>
                <a:schemeClr val="lt1"/>
              </a:solidFill>
              <a:effectLst/>
              <a:latin typeface="+mn-lt"/>
              <a:ea typeface="+mn-ea"/>
              <a:cs typeface="+mn-cs"/>
            </a:rPr>
            <a:t>Standard Storage Agreement concluded with GSD:</a:t>
          </a:r>
          <a:endParaRPr lang="da-DK" sz="1100">
            <a:solidFill>
              <a:schemeClr val="lt1"/>
            </a:solidFill>
            <a:effectLst/>
            <a:latin typeface="+mn-lt"/>
            <a:ea typeface="+mn-ea"/>
            <a:cs typeface="+mn-cs"/>
          </a:endParaRPr>
        </a:p>
        <a:p>
          <a:r>
            <a:rPr lang="en-GB" sz="1100">
              <a:solidFill>
                <a:schemeClr val="lt1"/>
              </a:solidFill>
              <a:effectLst/>
              <a:latin typeface="+mn-lt"/>
              <a:ea typeface="+mn-ea"/>
              <a:cs typeface="+mn-cs"/>
            </a:rPr>
            <a:t> </a:t>
          </a:r>
          <a:endParaRPr lang="da-DK" sz="1100">
            <a:solidFill>
              <a:schemeClr val="lt1"/>
            </a:solidFill>
            <a:effectLst/>
            <a:latin typeface="+mn-lt"/>
            <a:ea typeface="+mn-ea"/>
            <a:cs typeface="+mn-cs"/>
          </a:endParaRPr>
        </a:p>
        <a:p>
          <a:r>
            <a:rPr lang="en-GB" sz="1100">
              <a:solidFill>
                <a:schemeClr val="lt1"/>
              </a:solidFill>
              <a:effectLst/>
              <a:latin typeface="+mn-lt"/>
              <a:ea typeface="+mn-ea"/>
              <a:cs typeface="+mn-cs"/>
            </a:rPr>
            <a:t>8% for three (3) years</a:t>
          </a:r>
          <a:endParaRPr lang="da-DK" sz="1100">
            <a:solidFill>
              <a:schemeClr val="lt1"/>
            </a:solidFill>
            <a:effectLst/>
            <a:latin typeface="+mn-lt"/>
            <a:ea typeface="+mn-ea"/>
            <a:cs typeface="+mn-cs"/>
          </a:endParaRPr>
        </a:p>
        <a:p>
          <a:r>
            <a:rPr lang="en-GB" sz="1100">
              <a:solidFill>
                <a:schemeClr val="lt1"/>
              </a:solidFill>
              <a:effectLst/>
              <a:latin typeface="+mn-lt"/>
              <a:ea typeface="+mn-ea"/>
              <a:cs typeface="+mn-cs"/>
            </a:rPr>
            <a:t>10% for four (4) years</a:t>
          </a:r>
          <a:endParaRPr lang="da-DK" sz="1100">
            <a:solidFill>
              <a:schemeClr val="lt1"/>
            </a:solidFill>
            <a:effectLst/>
            <a:latin typeface="+mn-lt"/>
            <a:ea typeface="+mn-ea"/>
            <a:cs typeface="+mn-cs"/>
          </a:endParaRPr>
        </a:p>
        <a:p>
          <a:r>
            <a:rPr lang="en-GB" sz="1100">
              <a:solidFill>
                <a:schemeClr val="lt1"/>
              </a:solidFill>
              <a:effectLst/>
              <a:latin typeface="+mn-lt"/>
              <a:ea typeface="+mn-ea"/>
              <a:cs typeface="+mn-cs"/>
            </a:rPr>
            <a:t>12% for five (5) years</a:t>
          </a:r>
          <a:endParaRPr lang="da-DK" sz="1100">
            <a:solidFill>
              <a:schemeClr val="lt1"/>
            </a:solidFill>
            <a:effectLst/>
            <a:latin typeface="+mn-lt"/>
            <a:ea typeface="+mn-ea"/>
            <a:cs typeface="+mn-cs"/>
          </a:endParaRPr>
        </a:p>
        <a:p>
          <a:r>
            <a:rPr lang="en-GB" sz="1100">
              <a:solidFill>
                <a:schemeClr val="lt1"/>
              </a:solidFill>
              <a:effectLst/>
              <a:latin typeface="+mn-lt"/>
              <a:ea typeface="+mn-ea"/>
              <a:cs typeface="+mn-cs"/>
            </a:rPr>
            <a:t>14% for six (6) or more years</a:t>
          </a:r>
          <a:endParaRPr lang="da-DK" sz="1100">
            <a:solidFill>
              <a:schemeClr val="lt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lt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lt1"/>
              </a:solidFill>
              <a:effectLst/>
              <a:latin typeface="+mn-lt"/>
              <a:ea typeface="+mn-ea"/>
              <a:cs typeface="+mn-cs"/>
            </a:rPr>
            <a:t>All storage customers successfully bidding in the Auction are welcome to submit request for muli-years  contracts for the capacity</a:t>
          </a:r>
          <a:r>
            <a:rPr lang="en-US" sz="1100" baseline="0">
              <a:solidFill>
                <a:schemeClr val="lt1"/>
              </a:solidFill>
              <a:effectLst/>
              <a:latin typeface="+mn-lt"/>
              <a:ea typeface="+mn-ea"/>
              <a:cs typeface="+mn-cs"/>
            </a:rPr>
            <a:t> won in the auction</a:t>
          </a:r>
          <a:r>
            <a:rPr lang="en-US" sz="1100">
              <a:solidFill>
                <a:schemeClr val="lt1"/>
              </a:solidFill>
              <a:effectLst/>
              <a:latin typeface="+mn-lt"/>
              <a:ea typeface="+mn-ea"/>
              <a:cs typeface="+mn-cs"/>
            </a:rPr>
            <a:t> prior to 16:00 on Monday, 28 February 2022. </a:t>
          </a:r>
          <a:endParaRPr lang="en-GB" sz="1100">
            <a:solidFill>
              <a:schemeClr val="lt1"/>
            </a:solidFill>
            <a:effectLst/>
            <a:latin typeface="+mn-lt"/>
            <a:ea typeface="+mn-ea"/>
            <a:cs typeface="+mn-cs"/>
          </a:endParaRPr>
        </a:p>
        <a:p>
          <a:r>
            <a:rPr lang="en-GB" sz="1400" b="1">
              <a:solidFill>
                <a:srgbClr val="FDEA71"/>
              </a:solidFill>
              <a:effectLst/>
              <a:latin typeface="+mn-lt"/>
              <a:ea typeface="+mn-ea"/>
              <a:cs typeface="+mn-cs"/>
            </a:rPr>
            <a:t>How to use the bid sheet</a:t>
          </a:r>
        </a:p>
        <a:p>
          <a:r>
            <a:rPr lang="en-GB" sz="1100">
              <a:solidFill>
                <a:schemeClr val="lt1"/>
              </a:solidFill>
              <a:effectLst/>
              <a:latin typeface="+mn-lt"/>
              <a:ea typeface="+mn-ea"/>
              <a:cs typeface="+mn-cs"/>
            </a:rPr>
            <a:t>1</a:t>
          </a:r>
          <a:r>
            <a:rPr lang="en-GB" sz="1100" baseline="0">
              <a:solidFill>
                <a:schemeClr val="lt1"/>
              </a:solidFill>
              <a:effectLst/>
              <a:latin typeface="+mn-lt"/>
              <a:ea typeface="+mn-ea"/>
              <a:cs typeface="+mn-cs"/>
            </a:rPr>
            <a:t> Fill out Company name , Phone number  and Contact person.</a:t>
          </a:r>
          <a:endParaRPr lang="en-GB" sz="1100">
            <a:solidFill>
              <a:schemeClr val="lt1"/>
            </a:solidFill>
            <a:effectLst/>
            <a:latin typeface="+mn-lt"/>
            <a:ea typeface="+mn-ea"/>
            <a:cs typeface="+mn-cs"/>
          </a:endParaRPr>
        </a:p>
        <a:p>
          <a:r>
            <a:rPr lang="en-GB" sz="1100">
              <a:solidFill>
                <a:schemeClr val="lt1"/>
              </a:solidFill>
              <a:effectLst/>
              <a:latin typeface="+mn-lt"/>
              <a:ea typeface="+mn-ea"/>
              <a:cs typeface="+mn-cs"/>
            </a:rPr>
            <a:t>2 Enter your Bid's volume (MWh)</a:t>
          </a:r>
          <a:r>
            <a:rPr lang="en-GB" sz="1100" baseline="0">
              <a:solidFill>
                <a:schemeClr val="lt1"/>
              </a:solidFill>
              <a:effectLst/>
              <a:latin typeface="+mn-lt"/>
              <a:ea typeface="+mn-ea"/>
              <a:cs typeface="+mn-cs"/>
            </a:rPr>
            <a:t> in the column "Volume" </a:t>
          </a:r>
          <a:r>
            <a:rPr lang="en-GB" sz="1100">
              <a:solidFill>
                <a:schemeClr val="lt1"/>
              </a:solidFill>
              <a:effectLst/>
              <a:latin typeface="+mn-lt"/>
              <a:ea typeface="+mn-ea"/>
              <a:cs typeface="+mn-cs"/>
            </a:rPr>
            <a:t>and the corresponding price in the column  "Price".</a:t>
          </a:r>
          <a:r>
            <a:rPr lang="en-GB" sz="1100" baseline="0">
              <a:solidFill>
                <a:schemeClr val="lt1"/>
              </a:solidFill>
              <a:effectLst/>
              <a:latin typeface="+mn-lt"/>
              <a:ea typeface="+mn-ea"/>
              <a:cs typeface="+mn-cs"/>
            </a:rPr>
            <a:t> This must be done </a:t>
          </a:r>
          <a:r>
            <a:rPr lang="en-GB" sz="1100">
              <a:solidFill>
                <a:schemeClr val="lt1"/>
              </a:solidFill>
              <a:effectLst/>
              <a:latin typeface="+mn-lt"/>
              <a:ea typeface="+mn-ea"/>
              <a:cs typeface="+mn-cs"/>
            </a:rPr>
            <a:t>for every bid in the yellow columns "Volume" and "Price".</a:t>
          </a:r>
        </a:p>
        <a:p>
          <a:r>
            <a:rPr lang="en-GB" sz="1100">
              <a:solidFill>
                <a:schemeClr val="lt1"/>
              </a:solidFill>
              <a:effectLst/>
              <a:latin typeface="+mn-lt"/>
              <a:ea typeface="+mn-ea"/>
              <a:cs typeface="+mn-cs"/>
            </a:rPr>
            <a:t>3 Specify whether</a:t>
          </a:r>
          <a:r>
            <a:rPr lang="en-GB" sz="1100" baseline="0">
              <a:solidFill>
                <a:schemeClr val="lt1"/>
              </a:solidFill>
              <a:effectLst/>
              <a:latin typeface="+mn-lt"/>
              <a:ea typeface="+mn-ea"/>
              <a:cs typeface="+mn-cs"/>
            </a:rPr>
            <a:t> the highest bid is a "Fixed" or a "Fill" bid  (Auction Rules ,  clause 6.8.)</a:t>
          </a:r>
        </a:p>
        <a:p>
          <a:r>
            <a:rPr lang="en-GB" sz="1100">
              <a:solidFill>
                <a:schemeClr val="lt1"/>
              </a:solidFill>
              <a:effectLst/>
              <a:latin typeface="+mn-lt"/>
              <a:ea typeface="+mn-ea"/>
              <a:cs typeface="+mn-cs"/>
            </a:rPr>
            <a:t>4 Bids are to be in descending price</a:t>
          </a:r>
        </a:p>
        <a:p>
          <a:r>
            <a:rPr lang="en-GB" sz="1100">
              <a:solidFill>
                <a:schemeClr val="lt1"/>
              </a:solidFill>
              <a:effectLst/>
              <a:latin typeface="+mn-lt"/>
              <a:ea typeface="+mn-ea"/>
              <a:cs typeface="+mn-cs"/>
            </a:rPr>
            <a:t>5 Save the bid sheet and mail it to </a:t>
          </a:r>
          <a:r>
            <a:rPr lang="en-GB" sz="1100" u="sng">
              <a:solidFill>
                <a:schemeClr val="lt1"/>
              </a:solidFill>
              <a:effectLst/>
              <a:latin typeface="+mn-lt"/>
              <a:ea typeface="+mn-ea"/>
              <a:cs typeface="+mn-cs"/>
            </a:rPr>
            <a:t>contact@gasstorage.dk</a:t>
          </a:r>
          <a:r>
            <a:rPr lang="en-GB" sz="1100">
              <a:solidFill>
                <a:schemeClr val="lt1"/>
              </a:solidFill>
              <a:effectLst/>
              <a:latin typeface="+mn-lt"/>
              <a:ea typeface="+mn-ea"/>
              <a:cs typeface="+mn-cs"/>
            </a:rPr>
            <a:t>  </a:t>
          </a:r>
        </a:p>
        <a:p>
          <a:endParaRPr lang="en-GB" sz="1100">
            <a:solidFill>
              <a:schemeClr val="lt1"/>
            </a:solidFill>
            <a:effectLst/>
            <a:latin typeface="+mn-lt"/>
            <a:ea typeface="+mn-ea"/>
            <a:cs typeface="+mn-cs"/>
          </a:endParaRPr>
        </a:p>
        <a:p>
          <a:pPr marL="0" indent="0"/>
          <a:r>
            <a:rPr lang="en-GB" sz="1400" b="1">
              <a:solidFill>
                <a:srgbClr val="FDEA71"/>
              </a:solidFill>
              <a:effectLst/>
              <a:latin typeface="+mn-lt"/>
              <a:ea typeface="+mn-ea"/>
              <a:cs typeface="+mn-cs"/>
            </a:rPr>
            <a:t>Calculations</a:t>
          </a:r>
        </a:p>
        <a:p>
          <a:r>
            <a:rPr lang="en-GB" sz="1100">
              <a:solidFill>
                <a:schemeClr val="lt1"/>
              </a:solidFill>
              <a:effectLst/>
              <a:latin typeface="+mn-lt"/>
              <a:ea typeface="+mn-ea"/>
              <a:cs typeface="+mn-cs"/>
            </a:rPr>
            <a:t>The price per storage year for each bid is calculated in column  “Bid”</a:t>
          </a:r>
          <a:endParaRPr lang="da-DK" sz="1400">
            <a:effectLst/>
          </a:endParaRPr>
        </a:p>
        <a:p>
          <a:r>
            <a:rPr lang="en-GB" sz="1100">
              <a:solidFill>
                <a:schemeClr val="lt1"/>
              </a:solidFill>
              <a:effectLst/>
              <a:latin typeface="+mn-lt"/>
              <a:ea typeface="+mn-ea"/>
              <a:cs typeface="+mn-cs"/>
            </a:rPr>
            <a:t>The total volume cleared at the bid price is calculated in  column “Total volume bid”</a:t>
          </a:r>
          <a:endParaRPr lang="da-DK" sz="1400">
            <a:effectLst/>
          </a:endParaRPr>
        </a:p>
        <a:p>
          <a:r>
            <a:rPr lang="en-GB" sz="1100">
              <a:solidFill>
                <a:schemeClr val="lt1"/>
              </a:solidFill>
              <a:effectLst/>
              <a:latin typeface="+mn-lt"/>
              <a:ea typeface="+mn-ea"/>
              <a:cs typeface="+mn-cs"/>
            </a:rPr>
            <a:t>The total price for the total cleared bid is calculated in column  "Total price" </a:t>
          </a:r>
          <a:endParaRPr lang="da-DK" sz="1400">
            <a:effectLst/>
          </a:endParaRPr>
        </a:p>
        <a:p>
          <a:pPr marL="0" indent="0"/>
          <a:endParaRPr lang="en-GB" sz="1400" b="1">
            <a:solidFill>
              <a:srgbClr val="FDEA7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676275</xdr:colOff>
      <xdr:row>0</xdr:row>
      <xdr:rowOff>180976</xdr:rowOff>
    </xdr:from>
    <xdr:to>
      <xdr:col>15</xdr:col>
      <xdr:colOff>76200</xdr:colOff>
      <xdr:row>14</xdr:row>
      <xdr:rowOff>114300</xdr:rowOff>
    </xdr:to>
    <xdr:sp macro="" textlink="">
      <xdr:nvSpPr>
        <xdr:cNvPr id="3" name="Rektangel 2">
          <a:extLst>
            <a:ext uri="{FF2B5EF4-FFF2-40B4-BE49-F238E27FC236}">
              <a16:creationId xmlns:a16="http://schemas.microsoft.com/office/drawing/2014/main" id="{00000000-0008-0000-0200-000003000000}"/>
            </a:ext>
          </a:extLst>
        </xdr:cNvPr>
        <xdr:cNvSpPr/>
      </xdr:nvSpPr>
      <xdr:spPr>
        <a:xfrm>
          <a:off x="6219825" y="180976"/>
          <a:ext cx="7239000" cy="2647949"/>
        </a:xfrm>
        <a:prstGeom prst="rect">
          <a:avLst/>
        </a:prstGeom>
        <a:solidFill>
          <a:srgbClr val="415171"/>
        </a:solidFill>
        <a:ln>
          <a:solidFill>
            <a:srgbClr val="7A81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400" b="1">
              <a:solidFill>
                <a:srgbClr val="FDEA71"/>
              </a:solidFill>
              <a:effectLst/>
              <a:latin typeface="+mn-lt"/>
              <a:ea typeface="+mn-ea"/>
              <a:cs typeface="+mn-cs"/>
            </a:rPr>
            <a:t>Price calculater</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lt1"/>
              </a:solidFill>
              <a:effectLst/>
              <a:latin typeface="+mn-lt"/>
              <a:ea typeface="+mn-ea"/>
              <a:cs typeface="+mn-cs"/>
            </a:rPr>
            <a:t>The</a:t>
          </a:r>
          <a:r>
            <a:rPr lang="en-GB" sz="1100" baseline="0">
              <a:solidFill>
                <a:schemeClr val="lt1"/>
              </a:solidFill>
              <a:effectLst/>
              <a:latin typeface="+mn-lt"/>
              <a:ea typeface="+mn-ea"/>
              <a:cs typeface="+mn-cs"/>
            </a:rPr>
            <a:t> price calculater will help you calculate the price </a:t>
          </a:r>
          <a:r>
            <a:rPr lang="en-GB" sz="1100" u="sng" baseline="0">
              <a:solidFill>
                <a:schemeClr val="lt1"/>
              </a:solidFill>
              <a:effectLst/>
              <a:latin typeface="+mn-lt"/>
              <a:ea typeface="+mn-ea"/>
              <a:cs typeface="+mn-cs"/>
            </a:rPr>
            <a:t>inclusive</a:t>
          </a:r>
          <a:r>
            <a:rPr lang="en-GB" sz="1100" baseline="0">
              <a:solidFill>
                <a:schemeClr val="lt1"/>
              </a:solidFill>
              <a:effectLst/>
              <a:latin typeface="+mn-lt"/>
              <a:ea typeface="+mn-ea"/>
              <a:cs typeface="+mn-cs"/>
            </a:rPr>
            <a:t> added flexibility to your accuired capacity.</a:t>
          </a:r>
        </a:p>
        <a:p>
          <a:pPr marL="0" marR="0" indent="0" defTabSz="914400" eaLnBrk="1" fontAlgn="auto" latinLnBrk="0" hangingPunct="1">
            <a:lnSpc>
              <a:spcPct val="100000"/>
            </a:lnSpc>
            <a:spcBef>
              <a:spcPts val="0"/>
            </a:spcBef>
            <a:spcAft>
              <a:spcPts val="0"/>
            </a:spcAft>
            <a:buClrTx/>
            <a:buSzTx/>
            <a:buFontTx/>
            <a:buNone/>
            <a:tabLst/>
            <a:defRPr/>
          </a:pPr>
          <a:endParaRPr lang="da-DK" sz="1100" b="0" i="0" u="none" strike="noStrike" baseline="0">
            <a:solidFill>
              <a:schemeClr val="lt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400" b="1">
              <a:solidFill>
                <a:srgbClr val="FDEA71"/>
              </a:solidFill>
              <a:effectLst/>
              <a:latin typeface="+mn-lt"/>
              <a:ea typeface="+mn-ea"/>
              <a:cs typeface="+mn-cs"/>
            </a:rPr>
            <a:t>instructions:</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lt1"/>
              </a:solidFill>
              <a:effectLst/>
              <a:latin typeface="+mn-lt"/>
              <a:ea typeface="+mn-ea"/>
              <a:cs typeface="+mn-cs"/>
            </a:rPr>
            <a:t>Fill in the </a:t>
          </a:r>
          <a:r>
            <a:rPr lang="da-DK" sz="1100" baseline="0">
              <a:solidFill>
                <a:schemeClr val="lt1"/>
              </a:solidFill>
              <a:effectLst/>
              <a:latin typeface="+mn-lt"/>
              <a:ea typeface="+mn-ea"/>
              <a:cs typeface="+mn-cs"/>
            </a:rPr>
            <a:t>blue coullered boxes only:</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lt1"/>
              </a:solidFill>
              <a:effectLst/>
              <a:latin typeface="+mn-lt"/>
              <a:ea typeface="+mn-ea"/>
              <a:cs typeface="+mn-cs"/>
            </a:rPr>
            <a:t>1) Fill in the price and volume you are planing to bid for  in the auction or  your final result from the auction</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lt1"/>
              </a:solidFill>
              <a:effectLst/>
              <a:latin typeface="+mn-lt"/>
              <a:ea typeface="+mn-ea"/>
              <a:cs typeface="+mn-cs"/>
            </a:rPr>
            <a:t>2) Fill in the total volume accuired</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lt1"/>
              </a:solidFill>
              <a:effectLst/>
              <a:latin typeface="+mn-lt"/>
              <a:ea typeface="+mn-ea"/>
              <a:cs typeface="+mn-cs"/>
            </a:rPr>
            <a:t>3) Fill in the flexibility of the product. Please be aware of the limit (max flex is 90/60).  </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lt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lt1"/>
              </a:solidFill>
              <a:effectLst/>
              <a:latin typeface="+mn-lt"/>
              <a:ea typeface="+mn-ea"/>
              <a:cs typeface="+mn-cs"/>
            </a:rPr>
            <a:t>The price for your capacity will now be calculated pr. MWh and for the total amount.</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lt1"/>
              </a:solidFill>
              <a:effectLst/>
              <a:latin typeface="+mn-lt"/>
              <a:ea typeface="+mn-ea"/>
              <a:cs typeface="+mn-cs"/>
            </a:rPr>
            <a:t>Further the prices for long term contract will be calculated and displayd</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lt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400" b="1">
              <a:solidFill>
                <a:srgbClr val="FDEA71"/>
              </a:solidFill>
              <a:effectLst/>
              <a:latin typeface="+mn-lt"/>
              <a:ea typeface="+mn-ea"/>
              <a:cs typeface="+mn-cs"/>
            </a:rPr>
            <a:t>Attention:</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lt1"/>
              </a:solidFill>
              <a:effectLst/>
              <a:latin typeface="+mn-lt"/>
              <a:ea typeface="+mn-ea"/>
              <a:cs typeface="+mn-cs"/>
            </a:rPr>
            <a:t>The prices in this sheet are only indicative. </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lt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lt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P33"/>
  <sheetViews>
    <sheetView showGridLines="0" tabSelected="1" workbookViewId="0">
      <selection activeCell="E2" sqref="E2"/>
    </sheetView>
  </sheetViews>
  <sheetFormatPr defaultRowHeight="15" x14ac:dyDescent="0.25"/>
  <cols>
    <col min="1" max="2" width="9.140625" style="1"/>
    <col min="3" max="3" width="3.28515625" style="1" customWidth="1"/>
    <col min="4" max="4" width="27" style="1" customWidth="1"/>
    <col min="5" max="5" width="15.5703125" style="1" bestFit="1" customWidth="1"/>
    <col min="6" max="6" width="19.140625" style="1" customWidth="1"/>
    <col min="7" max="7" width="18.5703125" style="1" customWidth="1"/>
    <col min="8" max="8" width="18.7109375" style="1" bestFit="1" customWidth="1"/>
    <col min="9" max="9" width="18.5703125" style="1" customWidth="1"/>
    <col min="10" max="10" width="25.85546875" style="1" bestFit="1" customWidth="1"/>
    <col min="11" max="11" width="22" style="1" customWidth="1"/>
    <col min="12" max="12" width="17.42578125" style="1" bestFit="1" customWidth="1"/>
    <col min="13" max="13" width="14.140625" style="1" customWidth="1"/>
    <col min="14" max="14" width="15.7109375" style="1" customWidth="1"/>
    <col min="15" max="15" width="17.7109375" style="1" bestFit="1" customWidth="1"/>
    <col min="16" max="16384" width="9.140625" style="1"/>
  </cols>
  <sheetData>
    <row r="1" spans="4:16" x14ac:dyDescent="0.25">
      <c r="J1" s="6"/>
      <c r="K1" s="7"/>
      <c r="L1" s="7"/>
      <c r="M1" s="7"/>
      <c r="N1" s="7"/>
      <c r="O1" s="5"/>
      <c r="P1" s="5"/>
    </row>
    <row r="2" spans="4:16" x14ac:dyDescent="0.25">
      <c r="D2" s="14" t="s">
        <v>0</v>
      </c>
      <c r="E2" s="15" t="s">
        <v>1</v>
      </c>
      <c r="G2" s="14" t="s">
        <v>16</v>
      </c>
      <c r="H2" s="14" t="s">
        <v>7</v>
      </c>
      <c r="I2" s="14" t="s">
        <v>12</v>
      </c>
      <c r="J2" s="14" t="s">
        <v>13</v>
      </c>
      <c r="K2" s="12"/>
      <c r="L2" s="7"/>
      <c r="M2" s="7"/>
      <c r="N2" s="7"/>
      <c r="O2" s="5"/>
      <c r="P2" s="5"/>
    </row>
    <row r="3" spans="4:16" x14ac:dyDescent="0.25">
      <c r="D3" s="14" t="s">
        <v>2</v>
      </c>
      <c r="E3" s="15" t="s">
        <v>5</v>
      </c>
      <c r="G3" s="17" t="s">
        <v>17</v>
      </c>
      <c r="H3" s="42" t="s">
        <v>56</v>
      </c>
      <c r="I3" s="17" t="s">
        <v>57</v>
      </c>
      <c r="J3" s="17" t="s">
        <v>57</v>
      </c>
      <c r="K3" s="7"/>
      <c r="L3" s="7"/>
      <c r="M3" s="7"/>
      <c r="N3" s="7"/>
      <c r="O3" s="5"/>
      <c r="P3" s="5"/>
    </row>
    <row r="4" spans="4:16" ht="15" customHeight="1" x14ac:dyDescent="0.25">
      <c r="D4" s="14" t="s">
        <v>10</v>
      </c>
      <c r="E4" s="15" t="s">
        <v>1</v>
      </c>
      <c r="G4" s="17" t="s">
        <v>18</v>
      </c>
      <c r="H4" s="17" t="s">
        <v>14</v>
      </c>
      <c r="I4" s="17" t="s">
        <v>24</v>
      </c>
      <c r="J4" s="17" t="s">
        <v>24</v>
      </c>
      <c r="K4" s="5"/>
      <c r="L4" s="5"/>
      <c r="M4" s="10"/>
      <c r="N4" s="9"/>
      <c r="O4" s="5"/>
      <c r="P4" s="5"/>
    </row>
    <row r="5" spans="4:16" x14ac:dyDescent="0.25">
      <c r="G5" s="17"/>
      <c r="H5" s="17"/>
      <c r="I5" s="17" t="s">
        <v>23</v>
      </c>
      <c r="J5" s="17" t="s">
        <v>23</v>
      </c>
      <c r="K5" s="8"/>
      <c r="L5" s="11"/>
      <c r="M5" s="11"/>
      <c r="N5" s="8"/>
      <c r="O5" s="5"/>
      <c r="P5" s="5"/>
    </row>
    <row r="6" spans="4:16" x14ac:dyDescent="0.25">
      <c r="D6" s="14" t="s">
        <v>22</v>
      </c>
      <c r="E6" s="15"/>
      <c r="F6" s="4"/>
      <c r="L6" s="2"/>
      <c r="M6" s="2"/>
      <c r="N6" s="2"/>
    </row>
    <row r="7" spans="4:16" x14ac:dyDescent="0.25">
      <c r="F7" s="4"/>
      <c r="L7" s="2"/>
      <c r="M7" s="2"/>
      <c r="N7" s="2"/>
    </row>
    <row r="8" spans="4:16" x14ac:dyDescent="0.25">
      <c r="D8" s="14" t="s">
        <v>6</v>
      </c>
      <c r="E8" s="14" t="s">
        <v>4</v>
      </c>
      <c r="F8" s="14" t="s">
        <v>11</v>
      </c>
      <c r="G8" s="14" t="s">
        <v>44</v>
      </c>
      <c r="H8" s="14" t="s">
        <v>3</v>
      </c>
      <c r="I8" s="14" t="s">
        <v>8</v>
      </c>
    </row>
    <row r="9" spans="4:16" x14ac:dyDescent="0.25">
      <c r="D9" s="16" t="str">
        <f t="shared" ref="D9:D28" si="0">IF(F9&gt;0,$E$2,"")</f>
        <v/>
      </c>
      <c r="E9" s="16">
        <v>1</v>
      </c>
      <c r="F9" s="40"/>
      <c r="G9" s="39"/>
      <c r="H9" s="18" t="str">
        <f>+IF(F9&gt;0,SUM($F$9:F9),"")</f>
        <v/>
      </c>
      <c r="I9" s="17" t="str">
        <f t="shared" ref="I9:I28" si="1">IF(G9="","",+H9*G9)</f>
        <v/>
      </c>
      <c r="J9" s="20"/>
    </row>
    <row r="10" spans="4:16" x14ac:dyDescent="0.25">
      <c r="D10" s="16" t="str">
        <f t="shared" si="0"/>
        <v/>
      </c>
      <c r="E10" s="16">
        <v>2</v>
      </c>
      <c r="F10" s="40"/>
      <c r="G10" s="39"/>
      <c r="H10" s="18" t="str">
        <f>+IF(F10&gt;0,SUM($F$9:F10),"")</f>
        <v/>
      </c>
      <c r="I10" s="17" t="str">
        <f t="shared" si="1"/>
        <v/>
      </c>
      <c r="J10" s="20"/>
    </row>
    <row r="11" spans="4:16" x14ac:dyDescent="0.25">
      <c r="D11" s="16" t="str">
        <f t="shared" si="0"/>
        <v/>
      </c>
      <c r="E11" s="16">
        <v>3</v>
      </c>
      <c r="F11" s="40"/>
      <c r="G11" s="39"/>
      <c r="H11" s="18" t="str">
        <f>+IF(F11&gt;0,SUM($F$9:F11),"")</f>
        <v/>
      </c>
      <c r="I11" s="17" t="str">
        <f t="shared" si="1"/>
        <v/>
      </c>
      <c r="J11" s="20"/>
    </row>
    <row r="12" spans="4:16" x14ac:dyDescent="0.25">
      <c r="D12" s="16" t="str">
        <f t="shared" si="0"/>
        <v/>
      </c>
      <c r="E12" s="16">
        <v>4</v>
      </c>
      <c r="F12" s="40"/>
      <c r="G12" s="39"/>
      <c r="H12" s="18" t="str">
        <f>+IF(F12&gt;0,SUM($F$9:F12),"")</f>
        <v/>
      </c>
      <c r="I12" s="17" t="str">
        <f t="shared" si="1"/>
        <v/>
      </c>
      <c r="J12" s="20"/>
    </row>
    <row r="13" spans="4:16" x14ac:dyDescent="0.25">
      <c r="D13" s="16" t="str">
        <f t="shared" si="0"/>
        <v/>
      </c>
      <c r="E13" s="16">
        <v>5</v>
      </c>
      <c r="F13" s="40"/>
      <c r="G13" s="39"/>
      <c r="H13" s="18" t="str">
        <f>+IF(F13&gt;0,SUM($F$9:F13),"")</f>
        <v/>
      </c>
      <c r="I13" s="17" t="str">
        <f t="shared" si="1"/>
        <v/>
      </c>
      <c r="J13" s="20"/>
    </row>
    <row r="14" spans="4:16" x14ac:dyDescent="0.25">
      <c r="D14" s="16" t="str">
        <f t="shared" si="0"/>
        <v/>
      </c>
      <c r="E14" s="16">
        <v>6</v>
      </c>
      <c r="F14" s="40"/>
      <c r="G14" s="39"/>
      <c r="H14" s="18" t="str">
        <f>+IF(F14&gt;0,SUM($F$9:F14),"")</f>
        <v/>
      </c>
      <c r="I14" s="17" t="str">
        <f t="shared" si="1"/>
        <v/>
      </c>
      <c r="J14" s="20"/>
    </row>
    <row r="15" spans="4:16" x14ac:dyDescent="0.25">
      <c r="D15" s="16" t="str">
        <f t="shared" si="0"/>
        <v/>
      </c>
      <c r="E15" s="16">
        <v>7</v>
      </c>
      <c r="F15" s="40"/>
      <c r="G15" s="39"/>
      <c r="H15" s="18" t="str">
        <f>+IF(F15&gt;0,SUM($F$9:F15),"")</f>
        <v/>
      </c>
      <c r="I15" s="17" t="str">
        <f t="shared" si="1"/>
        <v/>
      </c>
      <c r="J15" s="20"/>
    </row>
    <row r="16" spans="4:16" x14ac:dyDescent="0.25">
      <c r="D16" s="16" t="str">
        <f t="shared" si="0"/>
        <v/>
      </c>
      <c r="E16" s="16">
        <v>8</v>
      </c>
      <c r="F16" s="40"/>
      <c r="G16" s="39"/>
      <c r="H16" s="18" t="str">
        <f>+IF(F16&gt;0,SUM($F$9:F16),"")</f>
        <v/>
      </c>
      <c r="I16" s="17" t="str">
        <f t="shared" si="1"/>
        <v/>
      </c>
      <c r="J16" s="20"/>
    </row>
    <row r="17" spans="4:9" x14ac:dyDescent="0.25">
      <c r="D17" s="16" t="str">
        <f t="shared" si="0"/>
        <v/>
      </c>
      <c r="E17" s="16">
        <v>9</v>
      </c>
      <c r="F17" s="40"/>
      <c r="G17" s="39"/>
      <c r="H17" s="18" t="str">
        <f>+IF(F17&gt;0,SUM($F$9:F17),"")</f>
        <v/>
      </c>
      <c r="I17" s="17" t="str">
        <f t="shared" si="1"/>
        <v/>
      </c>
    </row>
    <row r="18" spans="4:9" x14ac:dyDescent="0.25">
      <c r="D18" s="16" t="str">
        <f t="shared" si="0"/>
        <v/>
      </c>
      <c r="E18" s="16">
        <v>10</v>
      </c>
      <c r="F18" s="40"/>
      <c r="G18" s="39"/>
      <c r="H18" s="18" t="str">
        <f>+IF(F18&gt;0,SUM($F$9:F18),"")</f>
        <v/>
      </c>
      <c r="I18" s="17" t="str">
        <f t="shared" si="1"/>
        <v/>
      </c>
    </row>
    <row r="19" spans="4:9" x14ac:dyDescent="0.25">
      <c r="D19" s="16" t="str">
        <f t="shared" si="0"/>
        <v/>
      </c>
      <c r="E19" s="16">
        <v>11</v>
      </c>
      <c r="F19" s="40"/>
      <c r="G19" s="39"/>
      <c r="H19" s="18" t="str">
        <f>+IF(F19&gt;0,SUM($F$9:F19),"")</f>
        <v/>
      </c>
      <c r="I19" s="17" t="str">
        <f t="shared" si="1"/>
        <v/>
      </c>
    </row>
    <row r="20" spans="4:9" x14ac:dyDescent="0.25">
      <c r="D20" s="16" t="str">
        <f t="shared" si="0"/>
        <v/>
      </c>
      <c r="E20" s="16">
        <v>12</v>
      </c>
      <c r="F20" s="40"/>
      <c r="G20" s="39"/>
      <c r="H20" s="18" t="str">
        <f>+IF(F20&gt;0,SUM($F$9:F20),"")</f>
        <v/>
      </c>
      <c r="I20" s="17" t="str">
        <f t="shared" si="1"/>
        <v/>
      </c>
    </row>
    <row r="21" spans="4:9" x14ac:dyDescent="0.25">
      <c r="D21" s="16" t="str">
        <f t="shared" si="0"/>
        <v/>
      </c>
      <c r="E21" s="16">
        <v>13</v>
      </c>
      <c r="F21" s="40"/>
      <c r="G21" s="39"/>
      <c r="H21" s="18" t="str">
        <f>+IF(F21&gt;0,SUM($F$9:F21),"")</f>
        <v/>
      </c>
      <c r="I21" s="17" t="str">
        <f t="shared" si="1"/>
        <v/>
      </c>
    </row>
    <row r="22" spans="4:9" x14ac:dyDescent="0.25">
      <c r="D22" s="16" t="str">
        <f t="shared" si="0"/>
        <v/>
      </c>
      <c r="E22" s="16">
        <v>14</v>
      </c>
      <c r="F22" s="40"/>
      <c r="G22" s="39"/>
      <c r="H22" s="18" t="str">
        <f>+IF(F22&gt;0,SUM($F$9:F22),"")</f>
        <v/>
      </c>
      <c r="I22" s="17" t="str">
        <f t="shared" si="1"/>
        <v/>
      </c>
    </row>
    <row r="23" spans="4:9" x14ac:dyDescent="0.25">
      <c r="D23" s="16" t="str">
        <f t="shared" si="0"/>
        <v/>
      </c>
      <c r="E23" s="16">
        <v>15</v>
      </c>
      <c r="F23" s="40"/>
      <c r="G23" s="39"/>
      <c r="H23" s="18" t="str">
        <f>+IF(F23&gt;0,SUM($F$9:F23),"")</f>
        <v/>
      </c>
      <c r="I23" s="17" t="str">
        <f t="shared" si="1"/>
        <v/>
      </c>
    </row>
    <row r="24" spans="4:9" x14ac:dyDescent="0.25">
      <c r="D24" s="16" t="str">
        <f t="shared" si="0"/>
        <v/>
      </c>
      <c r="E24" s="16">
        <v>16</v>
      </c>
      <c r="F24" s="40"/>
      <c r="G24" s="39"/>
      <c r="H24" s="18" t="str">
        <f>+IF(F24&gt;0,SUM($F$9:F24),"")</f>
        <v/>
      </c>
      <c r="I24" s="17" t="str">
        <f t="shared" si="1"/>
        <v/>
      </c>
    </row>
    <row r="25" spans="4:9" x14ac:dyDescent="0.25">
      <c r="D25" s="16" t="str">
        <f t="shared" si="0"/>
        <v/>
      </c>
      <c r="E25" s="16">
        <v>17</v>
      </c>
      <c r="F25" s="40"/>
      <c r="G25" s="39"/>
      <c r="H25" s="18" t="str">
        <f>+IF(F25&gt;0,SUM($F$9:F25),"")</f>
        <v/>
      </c>
      <c r="I25" s="17" t="str">
        <f t="shared" si="1"/>
        <v/>
      </c>
    </row>
    <row r="26" spans="4:9" x14ac:dyDescent="0.25">
      <c r="D26" s="16" t="str">
        <f t="shared" si="0"/>
        <v/>
      </c>
      <c r="E26" s="16">
        <v>18</v>
      </c>
      <c r="F26" s="40"/>
      <c r="G26" s="39"/>
      <c r="H26" s="18" t="str">
        <f>+IF(F26&gt;0,SUM($F$9:F26),"")</f>
        <v/>
      </c>
      <c r="I26" s="17" t="str">
        <f t="shared" si="1"/>
        <v/>
      </c>
    </row>
    <row r="27" spans="4:9" x14ac:dyDescent="0.25">
      <c r="D27" s="16" t="str">
        <f t="shared" si="0"/>
        <v/>
      </c>
      <c r="E27" s="16">
        <v>19</v>
      </c>
      <c r="F27" s="40"/>
      <c r="G27" s="39"/>
      <c r="H27" s="18" t="str">
        <f>+IF(F27&gt;0,SUM($F$9:F27),"")</f>
        <v/>
      </c>
      <c r="I27" s="17" t="str">
        <f t="shared" si="1"/>
        <v/>
      </c>
    </row>
    <row r="28" spans="4:9" x14ac:dyDescent="0.25">
      <c r="D28" s="16" t="str">
        <f t="shared" si="0"/>
        <v/>
      </c>
      <c r="E28" s="16">
        <v>20</v>
      </c>
      <c r="F28" s="40"/>
      <c r="G28" s="39"/>
      <c r="H28" s="18" t="str">
        <f>+IF(F28&gt;0,SUM($F$9:F28),"")</f>
        <v/>
      </c>
      <c r="I28" s="17" t="str">
        <f t="shared" si="1"/>
        <v/>
      </c>
    </row>
    <row r="29" spans="4:9" x14ac:dyDescent="0.25">
      <c r="F29" s="20"/>
    </row>
    <row r="30" spans="4:9" x14ac:dyDescent="0.25">
      <c r="F30" s="19"/>
    </row>
    <row r="33" spans="4:4" x14ac:dyDescent="0.25">
      <c r="D33" s="3"/>
    </row>
  </sheetData>
  <sheetProtection algorithmName="SHA-512" hashValue="2tOnIlW2qt/HOzKW+Z88Jtw7b5zudHjjatc4eZ6tLuTN/OeiNRHhw5VzInIflqrD/VTneu+l3Ubfnp11SiDWPg==" saltValue="WQNIdg8STOn7ZBUDWNK7Yg==" spinCount="100000" sheet="1" selectLockedCells="1"/>
  <sortState xmlns:xlrd2="http://schemas.microsoft.com/office/spreadsheetml/2017/richdata2" ref="F9:G28">
    <sortCondition descending="1" ref="G9:G28"/>
  </sortState>
  <dataValidations count="6">
    <dataValidation type="whole" allowBlank="1" showErrorMessage="1" errorTitle="Only Integer value" error="Value must be integer between 0 and 1,500,000" promptTitle="Volume" prompt="Total volume must not exceed 1,200,000 MWh" sqref="F9:F28" xr:uid="{00000000-0002-0000-0000-000000000000}">
      <formula1>1</formula1>
      <formula2>1500000</formula2>
    </dataValidation>
    <dataValidation type="whole" operator="lessThanOrEqual" allowBlank="1" showInputMessage="1" showErrorMessage="1" error="Total amount must not exceed 1,000,000 MWh_x000a_" sqref="F30" xr:uid="{00000000-0002-0000-0000-000001000000}">
      <formula1>1000000</formula1>
    </dataValidation>
    <dataValidation type="whole" operator="lessThan" allowBlank="1" showInputMessage="1" showErrorMessage="1" sqref="J9:J28" xr:uid="{00000000-0002-0000-0000-000003000000}">
      <formula1>1000001</formula1>
    </dataValidation>
    <dataValidation type="whole" operator="lessThanOrEqual" allowBlank="1" showInputMessage="1" showErrorMessage="1" errorTitle="Total volume bid" error="Sum of volume must not exceeding 1,200,000_x000a_" sqref="H9:H28" xr:uid="{00000000-0002-0000-0000-000004000000}">
      <formula1>1200000</formula1>
    </dataValidation>
    <dataValidation type="whole" operator="lessThan" allowBlank="1" showErrorMessage="1" errorTitle="To high volume" error="To high_x000a_" sqref="F29" xr:uid="{00000000-0002-0000-0000-000005000000}">
      <formula1>1200000</formula1>
    </dataValidation>
    <dataValidation sqref="G9:G28" xr:uid="{C23B3293-E9EB-4E07-A725-FB1D10B808F4}"/>
  </dataValidation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P36"/>
  <sheetViews>
    <sheetView showGridLines="0" workbookViewId="0">
      <selection activeCell="E2" sqref="E2"/>
    </sheetView>
  </sheetViews>
  <sheetFormatPr defaultRowHeight="15" x14ac:dyDescent="0.25"/>
  <cols>
    <col min="1" max="2" width="9.140625" style="1"/>
    <col min="3" max="3" width="3.28515625" style="1" customWidth="1"/>
    <col min="4" max="4" width="27" style="1" customWidth="1"/>
    <col min="5" max="5" width="15.5703125" style="1" bestFit="1" customWidth="1"/>
    <col min="6" max="6" width="19.140625" style="1" customWidth="1"/>
    <col min="7" max="7" width="18.5703125" style="1" customWidth="1"/>
    <col min="8" max="8" width="16.42578125" style="1" bestFit="1" customWidth="1"/>
    <col min="9" max="9" width="25.85546875" style="1" bestFit="1" customWidth="1"/>
    <col min="10" max="10" width="24.28515625" style="1" customWidth="1"/>
    <col min="11" max="11" width="22" style="1" customWidth="1"/>
    <col min="12" max="12" width="17.42578125" style="1" bestFit="1" customWidth="1"/>
    <col min="13" max="13" width="14.140625" style="1" customWidth="1"/>
    <col min="14" max="14" width="15.7109375" style="1" customWidth="1"/>
    <col min="15" max="15" width="17.7109375" style="1" bestFit="1" customWidth="1"/>
    <col min="16" max="16384" width="9.140625" style="1"/>
  </cols>
  <sheetData>
    <row r="1" spans="4:16" x14ac:dyDescent="0.25">
      <c r="J1" s="6"/>
      <c r="K1" s="7"/>
      <c r="L1" s="7"/>
      <c r="M1" s="7"/>
      <c r="N1" s="7"/>
      <c r="O1" s="5"/>
      <c r="P1" s="5"/>
    </row>
    <row r="2" spans="4:16" x14ac:dyDescent="0.25">
      <c r="D2" s="14" t="s">
        <v>0</v>
      </c>
      <c r="E2" s="15" t="s">
        <v>9</v>
      </c>
      <c r="G2" s="14" t="s">
        <v>16</v>
      </c>
      <c r="H2" s="14" t="s">
        <v>7</v>
      </c>
      <c r="I2" s="14" t="s">
        <v>12</v>
      </c>
      <c r="J2" s="14" t="s">
        <v>13</v>
      </c>
      <c r="K2" s="12"/>
      <c r="L2" s="7"/>
      <c r="M2" s="7"/>
      <c r="N2" s="7"/>
      <c r="O2" s="5"/>
      <c r="P2" s="5"/>
    </row>
    <row r="3" spans="4:16" x14ac:dyDescent="0.25">
      <c r="D3" s="14" t="s">
        <v>2</v>
      </c>
      <c r="E3" s="21" t="s">
        <v>19</v>
      </c>
      <c r="G3" s="17" t="s">
        <v>17</v>
      </c>
      <c r="H3" s="42" t="s">
        <v>56</v>
      </c>
      <c r="I3" s="17" t="s">
        <v>57</v>
      </c>
      <c r="J3" s="17" t="s">
        <v>57</v>
      </c>
      <c r="K3" s="13"/>
      <c r="L3" s="7"/>
      <c r="M3" s="7"/>
      <c r="N3" s="7"/>
      <c r="O3" s="5"/>
      <c r="P3" s="5"/>
    </row>
    <row r="4" spans="4:16" ht="15" customHeight="1" x14ac:dyDescent="0.25">
      <c r="D4" s="14" t="s">
        <v>10</v>
      </c>
      <c r="E4" s="15" t="s">
        <v>20</v>
      </c>
      <c r="G4" s="17" t="s">
        <v>18</v>
      </c>
      <c r="H4" s="17" t="s">
        <v>14</v>
      </c>
      <c r="I4" s="17" t="s">
        <v>24</v>
      </c>
      <c r="J4" s="17" t="s">
        <v>24</v>
      </c>
      <c r="K4" s="5"/>
      <c r="L4" s="10"/>
      <c r="M4" s="10"/>
      <c r="N4" s="9"/>
      <c r="O4" s="5"/>
      <c r="P4" s="5"/>
    </row>
    <row r="5" spans="4:16" x14ac:dyDescent="0.25">
      <c r="G5" s="17"/>
      <c r="H5" s="17"/>
      <c r="I5" s="17" t="s">
        <v>23</v>
      </c>
      <c r="J5" s="17" t="s">
        <v>23</v>
      </c>
      <c r="K5" s="8"/>
      <c r="L5" s="11"/>
      <c r="M5" s="11"/>
      <c r="N5" s="8"/>
      <c r="O5" s="5"/>
      <c r="P5" s="5"/>
    </row>
    <row r="6" spans="4:16" x14ac:dyDescent="0.25">
      <c r="D6" s="14" t="s">
        <v>22</v>
      </c>
      <c r="E6" s="15" t="s">
        <v>21</v>
      </c>
      <c r="F6" s="4"/>
      <c r="L6" s="2"/>
      <c r="M6" s="2"/>
      <c r="N6" s="2"/>
    </row>
    <row r="7" spans="4:16" x14ac:dyDescent="0.25">
      <c r="F7" s="4"/>
      <c r="L7" s="2"/>
      <c r="M7" s="2"/>
      <c r="N7" s="2"/>
    </row>
    <row r="8" spans="4:16" x14ac:dyDescent="0.25">
      <c r="D8" s="14" t="s">
        <v>6</v>
      </c>
      <c r="E8" s="14" t="s">
        <v>4</v>
      </c>
      <c r="F8" s="14" t="s">
        <v>11</v>
      </c>
      <c r="G8" s="14" t="s">
        <v>15</v>
      </c>
      <c r="H8" s="14" t="s">
        <v>3</v>
      </c>
      <c r="I8" s="14" t="s">
        <v>8</v>
      </c>
    </row>
    <row r="9" spans="4:16" x14ac:dyDescent="0.25">
      <c r="D9" s="16" t="str">
        <f t="shared" ref="D9:D28" si="0">IF(F9&gt;0,$E$2,"")</f>
        <v>Energicia</v>
      </c>
      <c r="E9" s="16">
        <v>1</v>
      </c>
      <c r="F9" s="40">
        <v>100000</v>
      </c>
      <c r="G9" s="39">
        <v>3.4</v>
      </c>
      <c r="H9" s="18">
        <f>+IF(F9&gt;0,SUM($F$9:F9),"")</f>
        <v>100000</v>
      </c>
      <c r="I9" s="17">
        <f t="shared" ref="I9:I28" si="1">IF(G9="","",+H9*G9)</f>
        <v>340000</v>
      </c>
      <c r="J9" s="20"/>
    </row>
    <row r="10" spans="4:16" x14ac:dyDescent="0.25">
      <c r="D10" s="16" t="str">
        <f t="shared" si="0"/>
        <v>Energicia</v>
      </c>
      <c r="E10" s="16">
        <v>2</v>
      </c>
      <c r="F10" s="40">
        <v>100000</v>
      </c>
      <c r="G10" s="39">
        <v>3.2</v>
      </c>
      <c r="H10" s="18">
        <f>+IF(F10&gt;0,SUM($F$9:F10),"")</f>
        <v>200000</v>
      </c>
      <c r="I10" s="17">
        <f t="shared" si="1"/>
        <v>640000</v>
      </c>
      <c r="J10" s="20"/>
    </row>
    <row r="11" spans="4:16" x14ac:dyDescent="0.25">
      <c r="D11" s="16" t="str">
        <f t="shared" si="0"/>
        <v>Energicia</v>
      </c>
      <c r="E11" s="16">
        <v>3</v>
      </c>
      <c r="F11" s="40">
        <v>100000</v>
      </c>
      <c r="G11" s="39">
        <v>3.15</v>
      </c>
      <c r="H11" s="18">
        <f>+IF(F11&gt;0,SUM($F$9:F11),"")</f>
        <v>300000</v>
      </c>
      <c r="I11" s="17">
        <f t="shared" si="1"/>
        <v>945000</v>
      </c>
      <c r="J11" s="20"/>
    </row>
    <row r="12" spans="4:16" x14ac:dyDescent="0.25">
      <c r="D12" s="16" t="str">
        <f t="shared" si="0"/>
        <v>Energicia</v>
      </c>
      <c r="E12" s="16">
        <v>4</v>
      </c>
      <c r="F12" s="40">
        <v>100000</v>
      </c>
      <c r="G12" s="39">
        <v>3.1</v>
      </c>
      <c r="H12" s="18">
        <f>+IF(F12&gt;0,SUM($F$9:F12),"")</f>
        <v>400000</v>
      </c>
      <c r="I12" s="17">
        <f t="shared" si="1"/>
        <v>1240000</v>
      </c>
      <c r="J12" s="20"/>
    </row>
    <row r="13" spans="4:16" x14ac:dyDescent="0.25">
      <c r="D13" s="16" t="str">
        <f t="shared" si="0"/>
        <v>Energicia</v>
      </c>
      <c r="E13" s="16">
        <v>5</v>
      </c>
      <c r="F13" s="40">
        <v>100000</v>
      </c>
      <c r="G13" s="39">
        <v>3.05</v>
      </c>
      <c r="H13" s="18">
        <f>+IF(F13&gt;0,SUM($F$9:F13),"")</f>
        <v>500000</v>
      </c>
      <c r="I13" s="17">
        <f t="shared" si="1"/>
        <v>1525000</v>
      </c>
      <c r="J13" s="20"/>
    </row>
    <row r="14" spans="4:16" x14ac:dyDescent="0.25">
      <c r="D14" s="16" t="str">
        <f t="shared" si="0"/>
        <v>Energicia</v>
      </c>
      <c r="E14" s="16">
        <v>6</v>
      </c>
      <c r="F14" s="40">
        <v>350000</v>
      </c>
      <c r="G14" s="39">
        <v>3</v>
      </c>
      <c r="H14" s="18">
        <f>+IF(F14&gt;0,SUM($F$9:F14),"")</f>
        <v>850000</v>
      </c>
      <c r="I14" s="17">
        <f t="shared" si="1"/>
        <v>2550000</v>
      </c>
      <c r="J14" s="20"/>
    </row>
    <row r="15" spans="4:16" x14ac:dyDescent="0.25">
      <c r="D15" s="16" t="str">
        <f t="shared" si="0"/>
        <v/>
      </c>
      <c r="E15" s="16">
        <v>7</v>
      </c>
      <c r="F15" s="40"/>
      <c r="G15" s="39"/>
      <c r="H15" s="18" t="str">
        <f>+IF(F15&gt;0,SUM($F$9:F15),"")</f>
        <v/>
      </c>
      <c r="I15" s="17" t="str">
        <f t="shared" si="1"/>
        <v/>
      </c>
      <c r="J15" s="20"/>
    </row>
    <row r="16" spans="4:16" x14ac:dyDescent="0.25">
      <c r="D16" s="16" t="str">
        <f t="shared" si="0"/>
        <v/>
      </c>
      <c r="E16" s="16">
        <v>8</v>
      </c>
      <c r="F16" s="40"/>
      <c r="G16" s="39"/>
      <c r="H16" s="18" t="str">
        <f>+IF(F16&gt;0,SUM($F$9:F16),"")</f>
        <v/>
      </c>
      <c r="I16" s="17" t="str">
        <f t="shared" si="1"/>
        <v/>
      </c>
      <c r="J16" s="20"/>
    </row>
    <row r="17" spans="4:9" x14ac:dyDescent="0.25">
      <c r="D17" s="16" t="str">
        <f t="shared" si="0"/>
        <v/>
      </c>
      <c r="E17" s="16">
        <v>9</v>
      </c>
      <c r="F17" s="40"/>
      <c r="G17" s="39"/>
      <c r="H17" s="18" t="str">
        <f>+IF(F17&gt;0,SUM($F$9:F17),"")</f>
        <v/>
      </c>
      <c r="I17" s="17" t="str">
        <f t="shared" si="1"/>
        <v/>
      </c>
    </row>
    <row r="18" spans="4:9" x14ac:dyDescent="0.25">
      <c r="D18" s="16" t="str">
        <f t="shared" si="0"/>
        <v/>
      </c>
      <c r="E18" s="16">
        <v>10</v>
      </c>
      <c r="F18" s="40"/>
      <c r="G18" s="39"/>
      <c r="H18" s="18" t="str">
        <f>+IF(F18&gt;0,SUM($F$9:F18),"")</f>
        <v/>
      </c>
      <c r="I18" s="17" t="str">
        <f t="shared" si="1"/>
        <v/>
      </c>
    </row>
    <row r="19" spans="4:9" x14ac:dyDescent="0.25">
      <c r="D19" s="16" t="str">
        <f t="shared" si="0"/>
        <v/>
      </c>
      <c r="E19" s="16">
        <v>11</v>
      </c>
      <c r="F19" s="40"/>
      <c r="G19" s="39"/>
      <c r="H19" s="18" t="str">
        <f>+IF(F19&gt;0,SUM($F$9:F19),"")</f>
        <v/>
      </c>
      <c r="I19" s="17" t="str">
        <f t="shared" si="1"/>
        <v/>
      </c>
    </row>
    <row r="20" spans="4:9" x14ac:dyDescent="0.25">
      <c r="D20" s="16" t="str">
        <f t="shared" si="0"/>
        <v/>
      </c>
      <c r="E20" s="16">
        <v>12</v>
      </c>
      <c r="F20" s="40"/>
      <c r="G20" s="39"/>
      <c r="H20" s="18" t="str">
        <f>+IF(F20&gt;0,SUM($F$9:F20),"")</f>
        <v/>
      </c>
      <c r="I20" s="17" t="str">
        <f t="shared" si="1"/>
        <v/>
      </c>
    </row>
    <row r="21" spans="4:9" x14ac:dyDescent="0.25">
      <c r="D21" s="16" t="str">
        <f t="shared" si="0"/>
        <v/>
      </c>
      <c r="E21" s="16">
        <v>13</v>
      </c>
      <c r="F21" s="40"/>
      <c r="G21" s="39"/>
      <c r="H21" s="18" t="str">
        <f>+IF(F21&gt;0,SUM($F$9:F21),"")</f>
        <v/>
      </c>
      <c r="I21" s="17" t="str">
        <f t="shared" si="1"/>
        <v/>
      </c>
    </row>
    <row r="22" spans="4:9" x14ac:dyDescent="0.25">
      <c r="D22" s="16" t="str">
        <f t="shared" si="0"/>
        <v/>
      </c>
      <c r="E22" s="16">
        <v>14</v>
      </c>
      <c r="F22" s="40"/>
      <c r="G22" s="39"/>
      <c r="H22" s="18" t="str">
        <f>+IF(F22&gt;0,SUM($F$9:F22),"")</f>
        <v/>
      </c>
      <c r="I22" s="17" t="str">
        <f t="shared" si="1"/>
        <v/>
      </c>
    </row>
    <row r="23" spans="4:9" x14ac:dyDescent="0.25">
      <c r="D23" s="16" t="str">
        <f t="shared" si="0"/>
        <v/>
      </c>
      <c r="E23" s="16">
        <v>15</v>
      </c>
      <c r="F23" s="40"/>
      <c r="G23" s="39"/>
      <c r="H23" s="18" t="str">
        <f>+IF(F23&gt;0,SUM($F$9:F23),"")</f>
        <v/>
      </c>
      <c r="I23" s="17" t="str">
        <f t="shared" si="1"/>
        <v/>
      </c>
    </row>
    <row r="24" spans="4:9" x14ac:dyDescent="0.25">
      <c r="D24" s="16" t="str">
        <f t="shared" si="0"/>
        <v/>
      </c>
      <c r="E24" s="16">
        <v>16</v>
      </c>
      <c r="F24" s="40"/>
      <c r="G24" s="39"/>
      <c r="H24" s="18" t="str">
        <f>+IF(F24&gt;0,SUM($F$9:F24),"")</f>
        <v/>
      </c>
      <c r="I24" s="17" t="str">
        <f t="shared" si="1"/>
        <v/>
      </c>
    </row>
    <row r="25" spans="4:9" x14ac:dyDescent="0.25">
      <c r="D25" s="16" t="str">
        <f t="shared" si="0"/>
        <v/>
      </c>
      <c r="E25" s="16">
        <v>17</v>
      </c>
      <c r="F25" s="40"/>
      <c r="G25" s="39"/>
      <c r="H25" s="18" t="str">
        <f>+IF(F25&gt;0,SUM($F$9:F25),"")</f>
        <v/>
      </c>
      <c r="I25" s="17" t="str">
        <f t="shared" si="1"/>
        <v/>
      </c>
    </row>
    <row r="26" spans="4:9" x14ac:dyDescent="0.25">
      <c r="D26" s="16" t="str">
        <f t="shared" si="0"/>
        <v/>
      </c>
      <c r="E26" s="16">
        <v>18</v>
      </c>
      <c r="F26" s="40"/>
      <c r="G26" s="39"/>
      <c r="H26" s="18" t="str">
        <f>+IF(F26&gt;0,SUM($F$9:F26),"")</f>
        <v/>
      </c>
      <c r="I26" s="17" t="str">
        <f t="shared" si="1"/>
        <v/>
      </c>
    </row>
    <row r="27" spans="4:9" x14ac:dyDescent="0.25">
      <c r="D27" s="16" t="str">
        <f t="shared" si="0"/>
        <v/>
      </c>
      <c r="E27" s="16">
        <v>19</v>
      </c>
      <c r="F27" s="40"/>
      <c r="G27" s="39"/>
      <c r="H27" s="18" t="str">
        <f>+IF(F27&gt;0,SUM($F$9:F27),"")</f>
        <v/>
      </c>
      <c r="I27" s="17" t="str">
        <f t="shared" si="1"/>
        <v/>
      </c>
    </row>
    <row r="28" spans="4:9" x14ac:dyDescent="0.25">
      <c r="D28" s="16" t="str">
        <f t="shared" si="0"/>
        <v/>
      </c>
      <c r="E28" s="16">
        <v>20</v>
      </c>
      <c r="F28" s="40"/>
      <c r="G28" s="39"/>
      <c r="H28" s="18" t="str">
        <f>+IF(F28&gt;0,SUM($F$9:F28),"")</f>
        <v/>
      </c>
      <c r="I28" s="17" t="str">
        <f t="shared" si="1"/>
        <v/>
      </c>
    </row>
    <row r="29" spans="4:9" x14ac:dyDescent="0.25">
      <c r="F29" s="41"/>
    </row>
    <row r="30" spans="4:9" x14ac:dyDescent="0.25">
      <c r="F30" s="19"/>
    </row>
    <row r="33" spans="4:10" x14ac:dyDescent="0.25">
      <c r="D33" s="3"/>
    </row>
    <row r="34" spans="4:10" x14ac:dyDescent="0.25">
      <c r="J34" s="38"/>
    </row>
    <row r="36" spans="4:10" x14ac:dyDescent="0.25">
      <c r="I36" s="38"/>
    </row>
  </sheetData>
  <sheetProtection algorithmName="SHA-512" hashValue="TheCeDI5xBMYVcYu1qaniTIxfv795J2AwIG6PkvU8xK7fDhHnzPtmhpJwFH7QkYdc4BgZWG4RPUdkHoiQEBJoA==" saltValue="A4f/eY3K5OV1mgqBw41UUQ==" spinCount="100000" sheet="1" selectLockedCells="1"/>
  <conditionalFormatting sqref="F29">
    <cfRule type="cellIs" dxfId="0" priority="1" operator="greaterThan">
      <formula>1000000</formula>
    </cfRule>
  </conditionalFormatting>
  <dataValidations count="4">
    <dataValidation type="whole" operator="lessThan" allowBlank="1" showInputMessage="1" showErrorMessage="1" sqref="J9:J28" xr:uid="{00000000-0002-0000-0100-000000000000}">
      <formula1>1000001</formula1>
    </dataValidation>
    <dataValidation type="whole" operator="lessThanOrEqual" allowBlank="1" showInputMessage="1" showErrorMessage="1" error="Total amount must not exceed 1,000,000 MWh_x000a_" sqref="F30" xr:uid="{00000000-0002-0000-0100-000002000000}">
      <formula1>1000000</formula1>
    </dataValidation>
    <dataValidation type="whole" allowBlank="1" showErrorMessage="1" errorTitle="Only Integer value" error="Value must be integer between 0 and 1,000,000" promptTitle="Volume" prompt="Total volume must not exceed 1,000,000 MWh" sqref="F9:F28" xr:uid="{00000000-0002-0000-0100-000003000000}">
      <formula1>1</formula1>
      <formula2>1000000</formula2>
    </dataValidation>
    <dataValidation type="whole" operator="lessThanOrEqual" allowBlank="1" showInputMessage="1" showErrorMessage="1" errorTitle="Total volume bid" error="Sum of volume must not exceeding 1,200,000_x000a_" sqref="H9:H28" xr:uid="{06B9AB94-9E8E-43F0-90DB-026B52D85170}">
      <formula1>1200000</formula1>
    </dataValidation>
  </dataValidation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G39"/>
  <sheetViews>
    <sheetView showGridLines="0" zoomScale="130" zoomScaleNormal="130" workbookViewId="0">
      <selection activeCell="C16" sqref="C16"/>
    </sheetView>
  </sheetViews>
  <sheetFormatPr defaultRowHeight="15" x14ac:dyDescent="0.25"/>
  <cols>
    <col min="2" max="2" width="26.7109375" bestFit="1" customWidth="1"/>
    <col min="3" max="3" width="16.5703125" bestFit="1" customWidth="1"/>
    <col min="4" max="4" width="30.7109375" bestFit="1" customWidth="1"/>
    <col min="5" max="5" width="16.5703125" bestFit="1" customWidth="1"/>
    <col min="7" max="7" width="18.7109375" bestFit="1" customWidth="1"/>
  </cols>
  <sheetData>
    <row r="2" spans="2:4" ht="18.75" x14ac:dyDescent="0.3">
      <c r="B2" s="31" t="s">
        <v>33</v>
      </c>
      <c r="C2" s="32"/>
      <c r="D2" s="32"/>
    </row>
    <row r="4" spans="2:4" x14ac:dyDescent="0.25">
      <c r="B4" s="29" t="s">
        <v>30</v>
      </c>
      <c r="C4" s="14"/>
      <c r="D4" s="14"/>
    </row>
    <row r="5" spans="2:4" x14ac:dyDescent="0.25">
      <c r="C5" s="33" t="s">
        <v>52</v>
      </c>
    </row>
    <row r="6" spans="2:4" x14ac:dyDescent="0.25">
      <c r="B6" t="s">
        <v>46</v>
      </c>
      <c r="C6" s="36">
        <v>3</v>
      </c>
      <c r="D6" t="s">
        <v>42</v>
      </c>
    </row>
    <row r="7" spans="2:4" x14ac:dyDescent="0.25">
      <c r="B7" t="s">
        <v>31</v>
      </c>
      <c r="C7">
        <v>750</v>
      </c>
      <c r="D7" t="s">
        <v>54</v>
      </c>
    </row>
    <row r="8" spans="2:4" x14ac:dyDescent="0.25">
      <c r="B8" t="s">
        <v>43</v>
      </c>
      <c r="C8">
        <v>2100</v>
      </c>
      <c r="D8" t="s">
        <v>54</v>
      </c>
    </row>
    <row r="10" spans="2:4" x14ac:dyDescent="0.25">
      <c r="B10" s="29" t="s">
        <v>7</v>
      </c>
      <c r="C10" s="14"/>
      <c r="D10" s="14"/>
    </row>
    <row r="11" spans="2:4" x14ac:dyDescent="0.25">
      <c r="C11" t="s">
        <v>25</v>
      </c>
    </row>
    <row r="12" spans="2:4" x14ac:dyDescent="0.25">
      <c r="B12" t="s">
        <v>36</v>
      </c>
      <c r="C12" s="37">
        <v>1000000</v>
      </c>
    </row>
    <row r="13" spans="2:4" x14ac:dyDescent="0.25">
      <c r="C13" s="22"/>
    </row>
    <row r="14" spans="2:4" x14ac:dyDescent="0.25">
      <c r="B14" s="29" t="s">
        <v>37</v>
      </c>
      <c r="C14" s="14"/>
      <c r="D14" s="14"/>
    </row>
    <row r="15" spans="2:4" x14ac:dyDescent="0.25">
      <c r="C15" t="s">
        <v>28</v>
      </c>
    </row>
    <row r="16" spans="2:4" x14ac:dyDescent="0.25">
      <c r="B16" t="s">
        <v>38</v>
      </c>
      <c r="C16" s="37">
        <v>170</v>
      </c>
      <c r="D16" t="s">
        <v>55</v>
      </c>
    </row>
    <row r="17" spans="2:7" x14ac:dyDescent="0.25">
      <c r="B17" t="s">
        <v>39</v>
      </c>
      <c r="C17" s="37">
        <v>170</v>
      </c>
      <c r="D17" t="s">
        <v>45</v>
      </c>
    </row>
    <row r="18" spans="2:7" x14ac:dyDescent="0.25">
      <c r="C18" s="23"/>
      <c r="E18" s="27"/>
      <c r="F18" s="23"/>
      <c r="G18" s="28"/>
    </row>
    <row r="19" spans="2:7" x14ac:dyDescent="0.25">
      <c r="B19" s="29" t="s">
        <v>40</v>
      </c>
      <c r="C19" s="14"/>
      <c r="D19" s="14"/>
    </row>
    <row r="20" spans="2:7" x14ac:dyDescent="0.25">
      <c r="C20" s="33" t="s">
        <v>25</v>
      </c>
      <c r="D20" s="33" t="s">
        <v>34</v>
      </c>
    </row>
    <row r="21" spans="2:7" x14ac:dyDescent="0.25">
      <c r="B21" t="s">
        <v>26</v>
      </c>
      <c r="C21" s="27">
        <f>1/(C16*24)</f>
        <v>2.4509803921568627E-4</v>
      </c>
      <c r="D21" s="28">
        <f>C21*C12</f>
        <v>245.09803921568627</v>
      </c>
    </row>
    <row r="22" spans="2:7" x14ac:dyDescent="0.25">
      <c r="B22" t="s">
        <v>27</v>
      </c>
      <c r="C22" s="27">
        <f>1/(C17*24)</f>
        <v>2.4509803921568627E-4</v>
      </c>
      <c r="D22" s="28">
        <f>C22*C12</f>
        <v>245.09803921568627</v>
      </c>
    </row>
    <row r="25" spans="2:7" x14ac:dyDescent="0.25">
      <c r="B25" s="29" t="s">
        <v>35</v>
      </c>
      <c r="C25" s="29"/>
      <c r="D25" s="29"/>
    </row>
    <row r="26" spans="2:7" x14ac:dyDescent="0.25">
      <c r="C26" s="33" t="s">
        <v>52</v>
      </c>
      <c r="D26" s="33" t="s">
        <v>53</v>
      </c>
      <c r="E26" s="30"/>
      <c r="F26" s="30"/>
      <c r="G26" s="30"/>
    </row>
    <row r="27" spans="2:7" x14ac:dyDescent="0.25">
      <c r="B27" t="s">
        <v>29</v>
      </c>
      <c r="C27" s="26">
        <f>C6</f>
        <v>3</v>
      </c>
      <c r="D27" s="24">
        <f>C12*C27</f>
        <v>3000000</v>
      </c>
    </row>
    <row r="28" spans="2:7" x14ac:dyDescent="0.25">
      <c r="C28" s="26"/>
    </row>
    <row r="29" spans="2:7" x14ac:dyDescent="0.25">
      <c r="B29" t="s">
        <v>32</v>
      </c>
      <c r="C29" s="26"/>
    </row>
    <row r="30" spans="2:7" x14ac:dyDescent="0.25">
      <c r="B30" t="s">
        <v>26</v>
      </c>
      <c r="C30" s="26">
        <f>(C21-(1/(170*24)))*C7</f>
        <v>0</v>
      </c>
      <c r="D30" s="25">
        <f>C30*C12</f>
        <v>0</v>
      </c>
    </row>
    <row r="31" spans="2:7" x14ac:dyDescent="0.25">
      <c r="B31" t="s">
        <v>27</v>
      </c>
      <c r="C31" s="26">
        <f>(C22-(1/(170*24)))*C8</f>
        <v>0</v>
      </c>
      <c r="D31" s="25">
        <f>C31*C12</f>
        <v>0</v>
      </c>
    </row>
    <row r="33" spans="2:5" x14ac:dyDescent="0.25">
      <c r="B33" s="34" t="s">
        <v>41</v>
      </c>
      <c r="C33" s="47">
        <f>C31+C30+C27</f>
        <v>3</v>
      </c>
      <c r="D33" s="35">
        <f>D27+D30+D31</f>
        <v>3000000</v>
      </c>
    </row>
    <row r="35" spans="2:5" x14ac:dyDescent="0.25">
      <c r="B35" s="48" t="s">
        <v>47</v>
      </c>
      <c r="C35" s="50" t="s">
        <v>51</v>
      </c>
      <c r="D35" s="50" t="s">
        <v>52</v>
      </c>
    </row>
    <row r="36" spans="2:5" x14ac:dyDescent="0.25">
      <c r="B36" s="23" t="s">
        <v>48</v>
      </c>
      <c r="C36" s="43">
        <v>0.08</v>
      </c>
      <c r="D36" s="45">
        <f>$C$33*(1-C36)</f>
        <v>2.7600000000000002</v>
      </c>
    </row>
    <row r="37" spans="2:5" x14ac:dyDescent="0.25">
      <c r="B37" s="23" t="s">
        <v>49</v>
      </c>
      <c r="C37" s="43">
        <v>0.1</v>
      </c>
      <c r="D37" s="45">
        <f>$C$33*(1-C37)</f>
        <v>2.7</v>
      </c>
    </row>
    <row r="38" spans="2:5" x14ac:dyDescent="0.25">
      <c r="B38" s="23" t="s">
        <v>50</v>
      </c>
      <c r="C38" s="43">
        <v>0.12</v>
      </c>
      <c r="D38" s="45">
        <f>$C$33*(1-C38)</f>
        <v>2.64</v>
      </c>
      <c r="E38" s="23"/>
    </row>
    <row r="39" spans="2:5" x14ac:dyDescent="0.25">
      <c r="B39" s="49" t="s">
        <v>58</v>
      </c>
      <c r="C39" s="44">
        <v>0.14000000000000001</v>
      </c>
      <c r="D39" s="46">
        <f>$C$33*(1-C39)</f>
        <v>2.58</v>
      </c>
      <c r="E39" s="23"/>
    </row>
  </sheetData>
  <sheetProtection algorithmName="SHA-512" hashValue="fwlF2vZjOouBOVl9nrBtj2nQ66LxhmJJSol6l6KccGt16pVqvGPahlAGmUv/iElEtSjpY8BU/FK5wGXJ35quGQ==" saltValue="Ynn/pPf7z+fWP6GyqQji5g==" spinCount="100000" sheet="1" selectLockedCells="1"/>
  <phoneticPr fontId="12" type="noConversion"/>
  <dataValidations count="2">
    <dataValidation type="whole" allowBlank="1" showInputMessage="1" showErrorMessage="1" errorTitle="Attention" error="Value should be between 90 and 170 days_x000a_" sqref="C16" xr:uid="{00000000-0002-0000-0200-000000000000}">
      <formula1>90</formula1>
      <formula2>170</formula2>
    </dataValidation>
    <dataValidation type="whole" allowBlank="1" showInputMessage="1" showErrorMessage="1" errorTitle="Attention" error="Value should be between 60 and 170 days" sqref="C17" xr:uid="{00000000-0002-0000-0200-000001000000}">
      <formula1>60</formula1>
      <formula2>170</formula2>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Bid sheet</vt:lpstr>
      <vt:lpstr>Example</vt:lpstr>
      <vt:lpstr>Flexibility price calculater</vt:lpstr>
    </vt:vector>
  </TitlesOfParts>
  <Company>Energinet.dk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Hans-Åge Nielsen</dc:creator>
  <cp:lastModifiedBy>Iliana Nygaard</cp:lastModifiedBy>
  <dcterms:created xsi:type="dcterms:W3CDTF">2013-03-14T08:10:17Z</dcterms:created>
  <dcterms:modified xsi:type="dcterms:W3CDTF">2022-02-15T07:57:51Z</dcterms:modified>
</cp:coreProperties>
</file>